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8910" yWindow="-15" windowWidth="15135" windowHeight="9915"/>
  </bookViews>
  <sheets>
    <sheet name="Stimmen und Mandate" sheetId="19" r:id="rId1"/>
    <sheet name="Stimmanteile und Veränderung" sheetId="20" r:id="rId2"/>
    <sheet name="Ergebnis letzte Wahl" sheetId="21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25" i="19" l="1"/>
  <c r="W25" i="19"/>
  <c r="V25" i="19"/>
  <c r="U25" i="19"/>
  <c r="T25" i="19"/>
  <c r="X21" i="19"/>
  <c r="W21" i="19"/>
  <c r="V21" i="19"/>
  <c r="U21" i="19"/>
  <c r="T21" i="19"/>
  <c r="X20" i="19"/>
  <c r="W20" i="19"/>
  <c r="V20" i="19"/>
  <c r="U20" i="19"/>
  <c r="T20" i="19"/>
  <c r="X19" i="19"/>
  <c r="W19" i="19"/>
  <c r="V19" i="19"/>
  <c r="U19" i="19"/>
  <c r="T19" i="19"/>
  <c r="X18" i="19"/>
  <c r="W18" i="19"/>
  <c r="V18" i="19"/>
  <c r="U18" i="19"/>
  <c r="T18" i="19"/>
  <c r="X17" i="19"/>
  <c r="W17" i="19"/>
  <c r="V17" i="19"/>
  <c r="U17" i="19"/>
  <c r="T17" i="19"/>
  <c r="X16" i="19"/>
  <c r="W16" i="19"/>
  <c r="V16" i="19"/>
  <c r="U16" i="19"/>
  <c r="T16" i="19"/>
  <c r="X15" i="19"/>
  <c r="W15" i="19"/>
  <c r="V15" i="19"/>
  <c r="U15" i="19"/>
  <c r="T15" i="19"/>
  <c r="X14" i="19"/>
  <c r="W14" i="19"/>
  <c r="V14" i="19"/>
  <c r="U14" i="19"/>
  <c r="T14" i="19"/>
  <c r="X13" i="19"/>
  <c r="W13" i="19"/>
  <c r="V13" i="19"/>
  <c r="U13" i="19"/>
  <c r="T13" i="19"/>
  <c r="X12" i="19"/>
  <c r="W12" i="19"/>
  <c r="V12" i="19"/>
  <c r="U12" i="19"/>
  <c r="T12" i="19"/>
  <c r="X11" i="19"/>
  <c r="W11" i="19"/>
  <c r="V11" i="19"/>
  <c r="U11" i="19"/>
  <c r="T11" i="19"/>
  <c r="X10" i="19"/>
  <c r="W10" i="19"/>
  <c r="V10" i="19"/>
  <c r="U10" i="19"/>
  <c r="T10" i="19"/>
  <c r="X9" i="19"/>
  <c r="W9" i="19"/>
  <c r="V9" i="19"/>
  <c r="U9" i="19"/>
  <c r="T9" i="19"/>
  <c r="X8" i="19"/>
  <c r="W8" i="19"/>
  <c r="V8" i="19"/>
  <c r="U8" i="19"/>
  <c r="T8" i="19"/>
  <c r="X7" i="19"/>
  <c r="W7" i="19"/>
  <c r="V7" i="19"/>
  <c r="U7" i="19"/>
  <c r="T7" i="19"/>
  <c r="X6" i="19"/>
  <c r="W6" i="19"/>
  <c r="V6" i="19"/>
  <c r="U6" i="19"/>
  <c r="T6" i="19"/>
  <c r="Y22" i="21" l="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O26" i="19"/>
  <c r="P26" i="19"/>
  <c r="Q26" i="19"/>
  <c r="R26" i="19"/>
  <c r="N26" i="19"/>
  <c r="M26" i="19"/>
  <c r="R22" i="19"/>
  <c r="Q22" i="19"/>
  <c r="P22" i="19"/>
  <c r="O22" i="19"/>
  <c r="N22" i="19"/>
  <c r="M22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B21" i="19"/>
  <c r="A21" i="19"/>
  <c r="C21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S6" i="19" l="1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C4" i="19" l="1"/>
  <c r="A1" i="19" l="1"/>
  <c r="Y6" i="21" l="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R4" i="21"/>
  <c r="C4" i="21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K4" i="20"/>
  <c r="C4" i="20"/>
  <c r="A1" i="20"/>
  <c r="D30" i="19"/>
  <c r="A30" i="19"/>
  <c r="E30" i="19"/>
  <c r="E29" i="19"/>
  <c r="D29" i="19"/>
  <c r="A29" i="19"/>
  <c r="A1" i="21"/>
  <c r="A2" i="21"/>
  <c r="A2" i="20" l="1"/>
  <c r="A2" i="19"/>
  <c r="S25" i="19" l="1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E25" i="20" l="1"/>
  <c r="D25" i="20"/>
  <c r="A25" i="20"/>
  <c r="E24" i="20"/>
  <c r="D24" i="20"/>
  <c r="A24" i="20"/>
</calcChain>
</file>

<file path=xl/sharedStrings.xml><?xml version="1.0" encoding="utf-8"?>
<sst xmlns="http://schemas.openxmlformats.org/spreadsheetml/2006/main" count="277" uniqueCount="90">
  <si>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</si>
  <si>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</si>
  <si>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</si>
  <si>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</si>
  <si>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</si>
  <si>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</si>
  <si>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</si>
  <si>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</si>
  <si>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</si>
  <si>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</si>
  <si>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</si>
  <si>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</si>
  <si>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</si>
  <si>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Los</t>
  </si>
  <si>
    <t>Ortsbauernschaft(en)</t>
  </si>
  <si>
    <t>von</t>
  </si>
  <si>
    <t>Wahlberechtigte</t>
  </si>
  <si>
    <t>Wahl- beteilig.</t>
  </si>
  <si>
    <t>Ortsbauernschaft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</si>
  <si>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</si>
  <si>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</si>
  <si>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</si>
  <si>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</si>
  <si>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</si>
  <si>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</si>
  <si>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</si>
  <si>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</si>
  <si>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</si>
  <si>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</si>
  <si>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</si>
  <si>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</si>
  <si>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</si>
  <si>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</si>
  <si>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</si>
  <si>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</si>
  <si>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Wahlbe-rechtigte</t>
  </si>
  <si>
    <t>abgegeben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</si>
  <si>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</si>
  <si>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</si>
  <si>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</si>
  <si>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</si>
  <si>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</si>
  <si>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</si>
  <si>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</si>
  <si>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</si>
  <si>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</si>
  <si>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 xml:space="preserve">4         </t>
  </si>
  <si>
    <t>Oberösterreich</t>
  </si>
  <si>
    <t xml:space="preserve">   </t>
  </si>
  <si>
    <t xml:space="preserve">400       </t>
  </si>
  <si>
    <t xml:space="preserve">404       </t>
  </si>
  <si>
    <t>Bezirk Braunau</t>
  </si>
  <si>
    <t xml:space="preserve">405       </t>
  </si>
  <si>
    <t>Bezirk Eferding</t>
  </si>
  <si>
    <t xml:space="preserve">406       </t>
  </si>
  <si>
    <t>Bezirk Freistadt</t>
  </si>
  <si>
    <t xml:space="preserve">407       </t>
  </si>
  <si>
    <t>Bezirk Gmunden</t>
  </si>
  <si>
    <t xml:space="preserve">408       </t>
  </si>
  <si>
    <t>Bezirk Grieskirchen</t>
  </si>
  <si>
    <t xml:space="preserve">409       </t>
  </si>
  <si>
    <t>Bezirk Kirchdorf</t>
  </si>
  <si>
    <t xml:space="preserve">410       </t>
  </si>
  <si>
    <t xml:space="preserve">411       </t>
  </si>
  <si>
    <t>Bezirk Perg</t>
  </si>
  <si>
    <t xml:space="preserve">412       </t>
  </si>
  <si>
    <t>Bezirk Ried</t>
  </si>
  <si>
    <t xml:space="preserve">413       </t>
  </si>
  <si>
    <t>Bezirk Rohrbach</t>
  </si>
  <si>
    <t xml:space="preserve">414       </t>
  </si>
  <si>
    <t>Bezirk Schärding</t>
  </si>
  <si>
    <t xml:space="preserve">415       </t>
  </si>
  <si>
    <t xml:space="preserve">416       </t>
  </si>
  <si>
    <t xml:space="preserve">417       </t>
  </si>
  <si>
    <t>Bezirk Vöcklabruck</t>
  </si>
  <si>
    <t>WB</t>
  </si>
  <si>
    <t>Wahlkarten ausgegeben</t>
  </si>
  <si>
    <t>Wahlbe-teiligung</t>
  </si>
  <si>
    <t>Wahlbeteiligung WK</t>
  </si>
  <si>
    <t>Wahlbe-teiligung WK</t>
  </si>
  <si>
    <t>Wahltag</t>
  </si>
  <si>
    <t>abgegeben Wahlkarten</t>
  </si>
  <si>
    <t>Wahl-karten</t>
  </si>
  <si>
    <t xml:space="preserve">418       </t>
  </si>
  <si>
    <t>Bezirk Linz-Land</t>
  </si>
  <si>
    <t>Bezirk Steyr-Land</t>
  </si>
  <si>
    <t>Bezirk Urfahr-Umgebung</t>
  </si>
  <si>
    <t>Bezirk Wels-Land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</si>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</sst>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5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49" fontId="0" fillId="4" borderId="0" xfId="0" applyNumberFormat="1" applyFill="1"/>
    <xf numFmtId="0" fontId="7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4" fontId="6" fillId="0" borderId="0" xfId="0" applyNumberFormat="1" applyFont="1"/>
    <xf numFmtId="0" fontId="6" fillId="0" borderId="0" xfId="1" applyNumberFormat="1" applyFont="1"/>
    <xf numFmtId="0" fontId="1" fillId="0" borderId="0" xfId="1" applyNumberFormat="1"/>
    <xf numFmtId="0" fontId="1" fillId="0" borderId="0" xfId="1"/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14" xfId="1" applyNumberFormat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Continuous" vertical="center" wrapText="1"/>
    </xf>
    <xf numFmtId="0" fontId="3" fillId="0" borderId="14" xfId="1" applyFont="1" applyBorder="1" applyAlignment="1">
      <alignment horizontal="centerContinuous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3" fontId="2" fillId="0" borderId="23" xfId="1" applyNumberFormat="1" applyFont="1" applyBorder="1"/>
    <xf numFmtId="3" fontId="2" fillId="0" borderId="34" xfId="1" applyNumberFormat="1" applyFont="1" applyBorder="1"/>
    <xf numFmtId="0" fontId="2" fillId="0" borderId="23" xfId="1" applyFont="1" applyBorder="1" applyProtection="1"/>
    <xf numFmtId="0" fontId="2" fillId="0" borderId="24" xfId="1" applyFont="1" applyBorder="1" applyProtection="1"/>
    <xf numFmtId="0" fontId="2" fillId="0" borderId="25" xfId="1" applyFont="1" applyBorder="1" applyProtection="1"/>
    <xf numFmtId="0" fontId="2" fillId="0" borderId="6" xfId="1" applyNumberFormat="1" applyFont="1" applyBorder="1" applyAlignment="1">
      <alignment horizontal="left"/>
    </xf>
    <xf numFmtId="0" fontId="2" fillId="0" borderId="8" xfId="1" applyNumberFormat="1" applyFont="1" applyBorder="1"/>
    <xf numFmtId="3" fontId="2" fillId="0" borderId="6" xfId="1" applyNumberFormat="1" applyFont="1" applyBorder="1"/>
    <xf numFmtId="3" fontId="2" fillId="0" borderId="8" xfId="1" applyNumberFormat="1" applyFont="1" applyBorder="1"/>
    <xf numFmtId="3" fontId="2" fillId="0" borderId="7" xfId="1" applyNumberFormat="1" applyFont="1" applyBorder="1"/>
    <xf numFmtId="3" fontId="4" fillId="0" borderId="6" xfId="1" applyNumberFormat="1" applyFont="1" applyBorder="1"/>
    <xf numFmtId="3" fontId="2" fillId="0" borderId="32" xfId="1" applyNumberFormat="1" applyFont="1" applyBorder="1"/>
    <xf numFmtId="0" fontId="2" fillId="0" borderId="6" xfId="1" applyFont="1" applyBorder="1" applyProtection="1"/>
    <xf numFmtId="0" fontId="2" fillId="0" borderId="7" xfId="1" applyFont="1" applyBorder="1" applyProtection="1"/>
    <xf numFmtId="0" fontId="2" fillId="0" borderId="8" xfId="1" applyFont="1" applyBorder="1" applyProtection="1"/>
    <xf numFmtId="0" fontId="2" fillId="0" borderId="9" xfId="1" applyNumberFormat="1" applyFont="1" applyBorder="1" applyAlignment="1">
      <alignment horizontal="left"/>
    </xf>
    <xf numFmtId="0" fontId="2" fillId="0" borderId="11" xfId="1" applyNumberFormat="1" applyFont="1" applyBorder="1"/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0" xfId="1" applyNumberFormat="1" applyFont="1" applyBorder="1"/>
    <xf numFmtId="3" fontId="4" fillId="0" borderId="9" xfId="1" applyNumberFormat="1" applyFont="1" applyBorder="1"/>
    <xf numFmtId="3" fontId="2" fillId="0" borderId="38" xfId="1" applyNumberFormat="1" applyFont="1" applyBorder="1"/>
    <xf numFmtId="0" fontId="2" fillId="0" borderId="9" xfId="1" applyFont="1" applyBorder="1" applyProtection="1"/>
    <xf numFmtId="0" fontId="2" fillId="0" borderId="10" xfId="1" applyFont="1" applyBorder="1" applyProtection="1"/>
    <xf numFmtId="0" fontId="2" fillId="0" borderId="11" xfId="1" applyFont="1" applyBorder="1" applyProtection="1"/>
    <xf numFmtId="49" fontId="2" fillId="0" borderId="12" xfId="1" applyNumberFormat="1" applyFont="1" applyBorder="1" applyAlignment="1" applyProtection="1">
      <alignment horizontal="left"/>
    </xf>
    <xf numFmtId="3" fontId="2" fillId="0" borderId="12" xfId="1" applyNumberFormat="1" applyFont="1" applyBorder="1" applyAlignment="1" applyProtection="1"/>
    <xf numFmtId="3" fontId="2" fillId="0" borderId="14" xfId="1" applyNumberFormat="1" applyFont="1" applyBorder="1" applyAlignment="1" applyProtection="1"/>
    <xf numFmtId="3" fontId="2" fillId="0" borderId="13" xfId="1" applyNumberFormat="1" applyFont="1" applyBorder="1" applyAlignment="1" applyProtection="1"/>
    <xf numFmtId="3" fontId="4" fillId="0" borderId="12" xfId="1" applyNumberFormat="1" applyFont="1" applyBorder="1" applyAlignment="1" applyProtection="1"/>
    <xf numFmtId="3" fontId="2" fillId="0" borderId="13" xfId="1" applyNumberFormat="1" applyFont="1" applyBorder="1" applyProtection="1"/>
    <xf numFmtId="3" fontId="2" fillId="0" borderId="14" xfId="1" applyNumberFormat="1" applyFont="1" applyBorder="1" applyProtection="1"/>
    <xf numFmtId="0" fontId="2" fillId="0" borderId="12" xfId="1" applyFont="1" applyBorder="1" applyAlignment="1" applyProtection="1"/>
    <xf numFmtId="0" fontId="2" fillId="0" borderId="13" xfId="1" applyFont="1" applyBorder="1" applyAlignment="1" applyProtection="1"/>
    <xf numFmtId="0" fontId="2" fillId="0" borderId="14" xfId="1" applyFont="1" applyBorder="1" applyAlignment="1" applyProtection="1"/>
    <xf numFmtId="0" fontId="2" fillId="2" borderId="3" xfId="1" applyNumberFormat="1" applyFont="1" applyFill="1" applyBorder="1" applyProtection="1"/>
    <xf numFmtId="0" fontId="2" fillId="2" borderId="4" xfId="1" applyNumberFormat="1" applyFont="1" applyFill="1" applyBorder="1" applyProtection="1"/>
    <xf numFmtId="0" fontId="2" fillId="2" borderId="4" xfId="1" applyFont="1" applyFill="1" applyBorder="1" applyProtection="1"/>
    <xf numFmtId="0" fontId="1" fillId="2" borderId="4" xfId="1" applyFill="1" applyBorder="1"/>
    <xf numFmtId="0" fontId="2" fillId="2" borderId="4" xfId="1" applyFont="1" applyFill="1" applyBorder="1" applyAlignment="1" applyProtection="1">
      <alignment horizontal="centerContinuous"/>
    </xf>
    <xf numFmtId="0" fontId="2" fillId="0" borderId="4" xfId="1" applyFont="1" applyFill="1" applyBorder="1" applyAlignment="1" applyProtection="1">
      <alignment horizontal="centerContinuous"/>
    </xf>
    <xf numFmtId="3" fontId="4" fillId="0" borderId="12" xfId="1" applyNumberFormat="1" applyFont="1" applyFill="1" applyBorder="1" applyProtection="1"/>
    <xf numFmtId="3" fontId="2" fillId="0" borderId="13" xfId="1" applyNumberFormat="1" applyFont="1" applyFill="1" applyBorder="1" applyProtection="1"/>
    <xf numFmtId="3" fontId="2" fillId="0" borderId="14" xfId="1" applyNumberFormat="1" applyFont="1" applyFill="1" applyBorder="1" applyProtection="1"/>
    <xf numFmtId="0" fontId="2" fillId="2" borderId="2" xfId="1" applyFont="1" applyFill="1" applyBorder="1" applyProtection="1"/>
    <xf numFmtId="0" fontId="4" fillId="3" borderId="35" xfId="1" applyFont="1" applyFill="1" applyBorder="1" applyAlignment="1" applyProtection="1">
      <alignment vertical="center"/>
    </xf>
    <xf numFmtId="0" fontId="2" fillId="3" borderId="36" xfId="1" applyNumberFormat="1" applyFont="1" applyFill="1" applyBorder="1" applyProtection="1"/>
    <xf numFmtId="0" fontId="2" fillId="3" borderId="36" xfId="1" applyFont="1" applyFill="1" applyBorder="1" applyProtection="1"/>
    <xf numFmtId="0" fontId="1" fillId="3" borderId="36" xfId="1" applyFill="1" applyBorder="1"/>
    <xf numFmtId="0" fontId="2" fillId="3" borderId="36" xfId="1" applyFont="1" applyFill="1" applyBorder="1" applyAlignment="1" applyProtection="1">
      <alignment horizontal="centerContinuous"/>
    </xf>
    <xf numFmtId="0" fontId="4" fillId="3" borderId="36" xfId="1" applyFont="1" applyFill="1" applyBorder="1" applyProtection="1"/>
    <xf numFmtId="0" fontId="2" fillId="3" borderId="37" xfId="1" applyFont="1" applyFill="1" applyBorder="1" applyProtection="1"/>
    <xf numFmtId="3" fontId="2" fillId="2" borderId="26" xfId="1" applyNumberFormat="1" applyFont="1" applyFill="1" applyBorder="1"/>
    <xf numFmtId="0" fontId="2" fillId="2" borderId="27" xfId="1" applyNumberFormat="1" applyFont="1" applyFill="1" applyBorder="1"/>
    <xf numFmtId="0" fontId="2" fillId="2" borderId="27" xfId="1" applyFont="1" applyFill="1" applyBorder="1"/>
    <xf numFmtId="0" fontId="2" fillId="2" borderId="27" xfId="1" applyFont="1" applyFill="1" applyBorder="1" applyAlignment="1">
      <alignment horizontal="right"/>
    </xf>
    <xf numFmtId="0" fontId="2" fillId="0" borderId="31" xfId="1" applyFont="1" applyBorder="1" applyAlignment="1">
      <alignment horizontal="center"/>
    </xf>
    <xf numFmtId="0" fontId="1" fillId="3" borderId="0" xfId="1" applyFill="1" applyBorder="1"/>
    <xf numFmtId="0" fontId="1" fillId="3" borderId="19" xfId="1" applyFill="1" applyBorder="1"/>
    <xf numFmtId="3" fontId="2" fillId="2" borderId="28" xfId="1" applyNumberFormat="1" applyFont="1" applyFill="1" applyBorder="1"/>
    <xf numFmtId="0" fontId="2" fillId="2" borderId="18" xfId="1" applyNumberFormat="1" applyFont="1" applyFill="1" applyBorder="1"/>
    <xf numFmtId="0" fontId="2" fillId="2" borderId="18" xfId="1" applyFont="1" applyFill="1" applyBorder="1"/>
    <xf numFmtId="3" fontId="2" fillId="2" borderId="18" xfId="1" applyNumberFormat="1" applyFont="1" applyFill="1" applyBorder="1"/>
    <xf numFmtId="2" fontId="2" fillId="0" borderId="32" xfId="1" applyNumberFormat="1" applyFont="1" applyBorder="1"/>
    <xf numFmtId="3" fontId="2" fillId="2" borderId="29" xfId="1" applyNumberFormat="1" applyFont="1" applyFill="1" applyBorder="1"/>
    <xf numFmtId="0" fontId="2" fillId="2" borderId="30" xfId="1" applyNumberFormat="1" applyFont="1" applyFill="1" applyBorder="1"/>
    <xf numFmtId="0" fontId="2" fillId="2" borderId="30" xfId="1" applyFont="1" applyFill="1" applyBorder="1"/>
    <xf numFmtId="3" fontId="2" fillId="2" borderId="30" xfId="1" applyNumberFormat="1" applyFont="1" applyFill="1" applyBorder="1"/>
    <xf numFmtId="2" fontId="2" fillId="0" borderId="33" xfId="1" applyNumberFormat="1" applyFont="1" applyBorder="1"/>
    <xf numFmtId="0" fontId="1" fillId="3" borderId="21" xfId="1" applyFill="1" applyBorder="1"/>
    <xf numFmtId="0" fontId="1" fillId="3" borderId="22" xfId="1" applyFill="1" applyBorder="1"/>
    <xf numFmtId="0" fontId="2" fillId="0" borderId="1" xfId="1" applyFont="1" applyBorder="1" applyAlignment="1" applyProtection="1">
      <alignment horizontal="center" vertical="center"/>
    </xf>
    <xf numFmtId="49" fontId="2" fillId="0" borderId="3" xfId="1" applyNumberFormat="1" applyFont="1" applyBorder="1" applyProtection="1"/>
    <xf numFmtId="0" fontId="2" fillId="0" borderId="4" xfId="1" applyFont="1" applyBorder="1" applyProtection="1"/>
    <xf numFmtId="3" fontId="2" fillId="0" borderId="1" xfId="1" applyNumberFormat="1" applyFont="1" applyBorder="1" applyProtection="1"/>
    <xf numFmtId="0" fontId="4" fillId="0" borderId="1" xfId="1" applyFont="1" applyBorder="1" applyProtection="1"/>
    <xf numFmtId="0" fontId="2" fillId="0" borderId="1" xfId="1" applyFont="1" applyBorder="1" applyProtection="1"/>
    <xf numFmtId="0" fontId="1" fillId="2" borderId="3" xfId="1" applyFill="1" applyBorder="1" applyProtection="1"/>
    <xf numFmtId="0" fontId="1" fillId="2" borderId="4" xfId="1" applyFill="1" applyBorder="1" applyProtection="1"/>
    <xf numFmtId="3" fontId="4" fillId="0" borderId="1" xfId="1" applyNumberFormat="1" applyFont="1" applyBorder="1" applyProtection="1"/>
    <xf numFmtId="0" fontId="1" fillId="2" borderId="2" xfId="1" applyFill="1" applyBorder="1" applyProtection="1"/>
    <xf numFmtId="0" fontId="2" fillId="0" borderId="12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left" vertical="center"/>
    </xf>
    <xf numFmtId="4" fontId="2" fillId="0" borderId="6" xfId="1" applyNumberFormat="1" applyFont="1" applyBorder="1"/>
    <xf numFmtId="4" fontId="2" fillId="0" borderId="7" xfId="1" applyNumberFormat="1" applyFont="1" applyBorder="1"/>
    <xf numFmtId="4" fontId="2" fillId="0" borderId="8" xfId="1" applyNumberFormat="1" applyFont="1" applyBorder="1"/>
    <xf numFmtId="4" fontId="2" fillId="0" borderId="9" xfId="1" applyNumberFormat="1" applyFont="1" applyBorder="1"/>
    <xf numFmtId="4" fontId="2" fillId="0" borderId="10" xfId="1" applyNumberFormat="1" applyFont="1" applyBorder="1"/>
    <xf numFmtId="4" fontId="2" fillId="0" borderId="11" xfId="1" applyNumberFormat="1" applyFont="1" applyBorder="1"/>
    <xf numFmtId="49" fontId="2" fillId="0" borderId="12" xfId="1" applyNumberFormat="1" applyFont="1" applyBorder="1" applyAlignment="1">
      <alignment horizontal="left"/>
    </xf>
    <xf numFmtId="4" fontId="2" fillId="0" borderId="12" xfId="1" applyNumberFormat="1" applyFont="1" applyBorder="1"/>
    <xf numFmtId="4" fontId="2" fillId="0" borderId="13" xfId="1" applyNumberFormat="1" applyFont="1" applyBorder="1"/>
    <xf numFmtId="4" fontId="2" fillId="0" borderId="14" xfId="1" applyNumberFormat="1" applyFont="1" applyBorder="1"/>
    <xf numFmtId="2" fontId="4" fillId="3" borderId="3" xfId="1" applyNumberFormat="1" applyFont="1" applyFill="1" applyBorder="1"/>
    <xf numFmtId="2" fontId="4" fillId="3" borderId="36" xfId="1" applyNumberFormat="1" applyFont="1" applyFill="1" applyBorder="1"/>
    <xf numFmtId="2" fontId="2" fillId="3" borderId="36" xfId="1" applyNumberFormat="1" applyFont="1" applyFill="1" applyBorder="1"/>
    <xf numFmtId="2" fontId="2" fillId="3" borderId="37" xfId="1" applyNumberFormat="1" applyFont="1" applyFill="1" applyBorder="1"/>
    <xf numFmtId="0" fontId="2" fillId="2" borderId="26" xfId="1" applyNumberFormat="1" applyFont="1" applyFill="1" applyBorder="1"/>
    <xf numFmtId="0" fontId="2" fillId="2" borderId="31" xfId="1" applyFont="1" applyFill="1" applyBorder="1" applyAlignment="1">
      <alignment horizontal="center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7" xfId="1" applyFont="1" applyBorder="1" applyAlignment="1" applyProtection="1">
      <alignment horizontal="left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/>
    <xf numFmtId="2" fontId="2" fillId="0" borderId="23" xfId="1" applyNumberFormat="1" applyFont="1" applyBorder="1"/>
    <xf numFmtId="2" fontId="2" fillId="0" borderId="24" xfId="1" applyNumberFormat="1" applyFont="1" applyBorder="1"/>
    <xf numFmtId="2" fontId="2" fillId="0" borderId="25" xfId="1" applyNumberFormat="1" applyFont="1" applyBorder="1"/>
    <xf numFmtId="2" fontId="2" fillId="0" borderId="6" xfId="1" applyNumberFormat="1" applyFont="1" applyBorder="1"/>
    <xf numFmtId="2" fontId="2" fillId="0" borderId="7" xfId="1" applyNumberFormat="1" applyFont="1" applyBorder="1"/>
    <xf numFmtId="2" fontId="2" fillId="0" borderId="8" xfId="1" applyNumberFormat="1" applyFont="1" applyBorder="1"/>
    <xf numFmtId="0" fontId="2" fillId="0" borderId="9" xfId="1" applyNumberFormat="1" applyFont="1" applyBorder="1" applyAlignment="1" applyProtection="1">
      <alignment horizontal="left"/>
    </xf>
    <xf numFmtId="0" fontId="2" fillId="0" borderId="16" xfId="1" applyNumberFormat="1" applyFont="1" applyBorder="1" applyProtection="1"/>
    <xf numFmtId="2" fontId="2" fillId="0" borderId="9" xfId="1" applyNumberFormat="1" applyFont="1" applyBorder="1"/>
    <xf numFmtId="2" fontId="2" fillId="0" borderId="10" xfId="1" applyNumberFormat="1" applyFont="1" applyBorder="1"/>
    <xf numFmtId="2" fontId="2" fillId="0" borderId="11" xfId="1" applyNumberFormat="1" applyFont="1" applyBorder="1"/>
    <xf numFmtId="49" fontId="2" fillId="0" borderId="17" xfId="1" applyNumberFormat="1" applyFont="1" applyBorder="1" applyProtection="1"/>
    <xf numFmtId="2" fontId="2" fillId="0" borderId="12" xfId="1" applyNumberFormat="1" applyFont="1" applyBorder="1"/>
    <xf numFmtId="2" fontId="2" fillId="0" borderId="13" xfId="1" applyNumberFormat="1" applyFont="1" applyBorder="1"/>
    <xf numFmtId="2" fontId="2" fillId="0" borderId="14" xfId="1" applyNumberFormat="1" applyFont="1" applyBorder="1"/>
    <xf numFmtId="49" fontId="2" fillId="0" borderId="14" xfId="1" applyNumberFormat="1" applyFont="1" applyBorder="1" applyAlignment="1" applyProtection="1"/>
    <xf numFmtId="3" fontId="2" fillId="0" borderId="1" xfId="1" applyNumberFormat="1" applyFont="1" applyBorder="1" applyAlignment="1" applyProtection="1">
      <alignment horizontal="center"/>
    </xf>
    <xf numFmtId="0" fontId="2" fillId="0" borderId="4" xfId="1" applyFont="1" applyFill="1" applyBorder="1" applyAlignment="1" applyProtection="1">
      <alignment horizontal="right"/>
    </xf>
    <xf numFmtId="49" fontId="2" fillId="0" borderId="6" xfId="1" applyNumberFormat="1" applyFont="1" applyBorder="1" applyAlignment="1">
      <alignment horizontal="left"/>
    </xf>
    <xf numFmtId="49" fontId="2" fillId="0" borderId="8" xfId="1" applyNumberFormat="1" applyFont="1" applyBorder="1"/>
    <xf numFmtId="49" fontId="2" fillId="0" borderId="14" xfId="1" applyNumberFormat="1" applyFont="1" applyBorder="1"/>
    <xf numFmtId="3" fontId="2" fillId="0" borderId="6" xfId="1" applyNumberFormat="1" applyFont="1" applyBorder="1" applyProtection="1"/>
    <xf numFmtId="3" fontId="2" fillId="0" borderId="7" xfId="1" applyNumberFormat="1" applyFont="1" applyBorder="1" applyProtection="1"/>
    <xf numFmtId="3" fontId="2" fillId="0" borderId="8" xfId="1" applyNumberFormat="1" applyFont="1" applyBorder="1" applyProtection="1"/>
    <xf numFmtId="0" fontId="2" fillId="0" borderId="6" xfId="1" applyNumberFormat="1" applyFont="1" applyBorder="1" applyAlignment="1" applyProtection="1">
      <alignment horizontal="left"/>
    </xf>
    <xf numFmtId="0" fontId="2" fillId="0" borderId="15" xfId="1" applyNumberFormat="1" applyFont="1" applyBorder="1" applyProtection="1"/>
    <xf numFmtId="14" fontId="0" fillId="0" borderId="0" xfId="0" applyNumberFormat="1"/>
    <xf numFmtId="22" fontId="0" fillId="0" borderId="0" xfId="0" applyNumberFormat="1"/>
    <xf numFmtId="3" fontId="2" fillId="0" borderId="14" xfId="1" applyNumberFormat="1" applyFont="1" applyFill="1" applyBorder="1" applyAlignment="1" applyProtection="1"/>
    <xf numFmtId="3" fontId="2" fillId="0" borderId="13" xfId="1" applyNumberFormat="1" applyFont="1" applyFill="1" applyBorder="1" applyAlignment="1" applyProtection="1"/>
    <xf numFmtId="3" fontId="2" fillId="0" borderId="13" xfId="1" applyNumberFormat="1" applyFont="1" applyFill="1" applyBorder="1" applyProtection="1">
      <protection locked="0"/>
    </xf>
    <xf numFmtId="3" fontId="2" fillId="0" borderId="12" xfId="1" applyNumberFormat="1" applyFont="1" applyFill="1" applyBorder="1" applyAlignment="1" applyProtection="1"/>
    <xf numFmtId="4" fontId="2" fillId="0" borderId="7" xfId="1" applyNumberFormat="1" applyFont="1" applyFill="1" applyBorder="1"/>
    <xf numFmtId="4" fontId="2" fillId="0" borderId="8" xfId="1" applyNumberFormat="1" applyFont="1" applyFill="1" applyBorder="1"/>
    <xf numFmtId="4" fontId="2" fillId="0" borderId="6" xfId="1" applyNumberFormat="1" applyFont="1" applyFill="1" applyBorder="1"/>
    <xf numFmtId="3" fontId="2" fillId="0" borderId="29" xfId="1" applyNumberFormat="1" applyFont="1" applyFill="1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2" xfId="0" applyFont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0"/>
  <sheetViews>
    <sheetView tabSelected="1" zoomScaleNormal="100" workbookViewId="0">
      <pane ySplit="5" topLeftCell="A6" activePane="bottomLeft" state="frozen"/>
      <selection activeCell="O41" sqref="O41"/>
      <selection pane="bottomLeft" activeCell="A6" sqref="A6"/>
    </sheetView>
  </sheetViews>
  <sheetFormatPr baseColWidth="10" defaultRowHeight="12.75" x14ac:dyDescent="0.2"/>
  <cols>
    <col min="1" max="1" width="6.5703125" style="18" bestFit="1" customWidth="1"/>
    <col min="2" max="2" width="19.7109375" style="18" customWidth="1"/>
    <col min="3" max="7" width="6.7109375" style="19" customWidth="1"/>
    <col min="8" max="12" width="6.28515625" style="19" customWidth="1"/>
    <col min="13" max="18" width="5.28515625" style="19" customWidth="1"/>
    <col min="19" max="19" width="4.7109375" style="19" customWidth="1"/>
    <col min="20" max="24" width="2.7109375" style="19" customWidth="1"/>
    <col min="25" max="16384" width="11.42578125" style="19"/>
  </cols>
  <sheetData>
    <row r="1" spans="1:24" x14ac:dyDescent="0.2">
      <c r="A1" s="17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7" t="str">
        <f ca="1">ErgebnisseGesamt!B4&amp;" - " &amp; RIGHT(CELL("dateiname",A1),LEN(CELL("dateiname",A1))-SEARCH("]",CELL("dateiname",A1)))</f>
        <v>Oberösterreich - Stimmen und Mandate</v>
      </c>
    </row>
    <row r="4" spans="1:24" s="25" customFormat="1" ht="12.75" customHeight="1" x14ac:dyDescent="0.2">
      <c r="A4" s="20"/>
      <c r="B4" s="21"/>
      <c r="C4" s="22" t="str">
        <f>"Landwirtschaftskammerwahl " &amp; YEAR(ErgebnisseGesamt!CG4) &amp; " - Stimmen"</f>
        <v>Landwirtschaftskammerwahl 2021 - Stimmen</v>
      </c>
      <c r="D4" s="23"/>
      <c r="E4" s="23"/>
      <c r="F4" s="23"/>
      <c r="G4" s="23"/>
      <c r="H4" s="23"/>
      <c r="I4" s="23"/>
      <c r="J4" s="23"/>
      <c r="K4" s="23"/>
      <c r="L4" s="24"/>
      <c r="M4" s="179" t="s">
        <v>21</v>
      </c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1"/>
    </row>
    <row r="5" spans="1:24" ht="32.25" customHeight="1" x14ac:dyDescent="0.2">
      <c r="A5" s="26" t="s">
        <v>0</v>
      </c>
      <c r="B5" s="27" t="s">
        <v>18</v>
      </c>
      <c r="C5" s="28" t="s">
        <v>35</v>
      </c>
      <c r="D5" s="29" t="s">
        <v>82</v>
      </c>
      <c r="E5" s="30" t="s">
        <v>1</v>
      </c>
      <c r="F5" s="31" t="s">
        <v>2</v>
      </c>
      <c r="G5" s="32" t="s">
        <v>3</v>
      </c>
      <c r="H5" s="33" t="s">
        <v>45</v>
      </c>
      <c r="I5" s="34" t="s">
        <v>44</v>
      </c>
      <c r="J5" s="34" t="s">
        <v>4</v>
      </c>
      <c r="K5" s="34" t="s">
        <v>5</v>
      </c>
      <c r="L5" s="35" t="s">
        <v>6</v>
      </c>
      <c r="M5" s="179" t="s">
        <v>7</v>
      </c>
      <c r="N5" s="180"/>
      <c r="O5" s="180"/>
      <c r="P5" s="180"/>
      <c r="Q5" s="180"/>
      <c r="R5" s="181"/>
      <c r="S5" s="36" t="s">
        <v>13</v>
      </c>
      <c r="T5" s="182" t="s">
        <v>8</v>
      </c>
      <c r="U5" s="183"/>
      <c r="V5" s="183"/>
      <c r="W5" s="183"/>
      <c r="X5" s="184"/>
    </row>
    <row r="6" spans="1:24" ht="12.75" customHeight="1" x14ac:dyDescent="0.2">
      <c r="A6" s="161" t="str">
        <f>ErgebnisseGesamt!A6</f>
        <v xml:space="preserve">404       </v>
      </c>
      <c r="B6" s="162" t="str">
        <f>ErgebnisseGesamt!B6</f>
        <v>Bezirk Braunau</v>
      </c>
      <c r="C6" s="44">
        <f>ErgebnisseGesamt!C6</f>
        <v>12494</v>
      </c>
      <c r="D6" s="45">
        <f>ErgebnisseGesamt!D6</f>
        <v>1202</v>
      </c>
      <c r="E6" s="44">
        <f>ErgebnisseGesamt!E6</f>
        <v>5228</v>
      </c>
      <c r="F6" s="46">
        <f>ErgebnisseGesamt!G6</f>
        <v>54</v>
      </c>
      <c r="G6" s="45">
        <f>ErgebnisseGesamt!H6</f>
        <v>5174</v>
      </c>
      <c r="H6" s="44">
        <f>ErgebnisseGesamt!I6</f>
        <v>3455</v>
      </c>
      <c r="I6" s="46">
        <f>ErgebnisseGesamt!J6</f>
        <v>844</v>
      </c>
      <c r="J6" s="46">
        <f>ErgebnisseGesamt!K6</f>
        <v>417</v>
      </c>
      <c r="K6" s="46">
        <f>ErgebnisseGesamt!L6</f>
        <v>149</v>
      </c>
      <c r="L6" s="45">
        <f>ErgebnisseGesamt!M6</f>
        <v>309</v>
      </c>
      <c r="M6" s="47">
        <f>ErgebnisseGesamt!N6</f>
        <v>337</v>
      </c>
      <c r="N6" s="46">
        <f>ErgebnisseGesamt!O6</f>
        <v>269</v>
      </c>
      <c r="O6" s="46">
        <f>ErgebnisseGesamt!P6</f>
        <v>50</v>
      </c>
      <c r="P6" s="46">
        <f>ErgebnisseGesamt!Q6</f>
        <v>12</v>
      </c>
      <c r="Q6" s="46">
        <f>ErgebnisseGesamt!R6</f>
        <v>0</v>
      </c>
      <c r="R6" s="45">
        <f>ErgebnisseGesamt!S6</f>
        <v>5</v>
      </c>
      <c r="S6" s="48" t="str">
        <f>ErgebnisseGesamt!T6</f>
        <v>Los</v>
      </c>
      <c r="T6" s="164">
        <f>IF(ISNUMBER(ErgebnisseGesamt!U6),ErgebnisseGesamt!U6,"")</f>
        <v>0</v>
      </c>
      <c r="U6" s="165" t="str">
        <f>IF(ISNUMBER(ErgebnisseGesamt!V6),ErgebnisseGesamt!V6,"")</f>
        <v/>
      </c>
      <c r="V6" s="165">
        <f>IF(ISNUMBER(ErgebnisseGesamt!W6),ErgebnisseGesamt!W6,"")</f>
        <v>1</v>
      </c>
      <c r="W6" s="165" t="str">
        <f>IF(ISNUMBER(ErgebnisseGesamt!X6),ErgebnisseGesamt!X6,"")</f>
        <v/>
      </c>
      <c r="X6" s="166" t="str">
        <f>IF(ISNUMBER(ErgebnisseGesamt!Y6),ErgebnisseGesamt!Y6,"")</f>
        <v/>
      </c>
    </row>
    <row r="7" spans="1:24" ht="12.75" customHeight="1" x14ac:dyDescent="0.2">
      <c r="A7" s="42" t="str">
        <f>ErgebnisseGesamt!A7</f>
        <v xml:space="preserve">405       </v>
      </c>
      <c r="B7" s="43" t="str">
        <f>ErgebnisseGesamt!B7</f>
        <v>Bezirk Eferding</v>
      </c>
      <c r="C7" s="44">
        <f>ErgebnisseGesamt!C7</f>
        <v>3771</v>
      </c>
      <c r="D7" s="45">
        <f>ErgebnisseGesamt!D7</f>
        <v>622</v>
      </c>
      <c r="E7" s="44">
        <f>ErgebnisseGesamt!E7</f>
        <v>2051</v>
      </c>
      <c r="F7" s="46">
        <f>ErgebnisseGesamt!G7</f>
        <v>14</v>
      </c>
      <c r="G7" s="45">
        <f>ErgebnisseGesamt!H7</f>
        <v>2037</v>
      </c>
      <c r="H7" s="44">
        <f>ErgebnisseGesamt!I7</f>
        <v>1278</v>
      </c>
      <c r="I7" s="46">
        <f>ErgebnisseGesamt!J7</f>
        <v>447</v>
      </c>
      <c r="J7" s="46">
        <f>ErgebnisseGesamt!K7</f>
        <v>138</v>
      </c>
      <c r="K7" s="46">
        <f>ErgebnisseGesamt!L7</f>
        <v>67</v>
      </c>
      <c r="L7" s="45">
        <f>ErgebnisseGesamt!M7</f>
        <v>107</v>
      </c>
      <c r="M7" s="47">
        <f>ErgebnisseGesamt!N7</f>
        <v>87</v>
      </c>
      <c r="N7" s="46">
        <f>ErgebnisseGesamt!O7</f>
        <v>68</v>
      </c>
      <c r="O7" s="46">
        <f>ErgebnisseGesamt!P7</f>
        <v>16</v>
      </c>
      <c r="P7" s="46">
        <f>ErgebnisseGesamt!Q7</f>
        <v>1</v>
      </c>
      <c r="Q7" s="46">
        <f>ErgebnisseGesamt!R7</f>
        <v>0</v>
      </c>
      <c r="R7" s="45">
        <f>ErgebnisseGesamt!S7</f>
        <v>2</v>
      </c>
      <c r="S7" s="38" t="str">
        <f>ErgebnisseGesamt!T7</f>
        <v xml:space="preserve">   </v>
      </c>
      <c r="T7" s="39" t="str">
        <f>IF(ISNUMBER(ErgebnisseGesamt!U7),ErgebnisseGesamt!U7,"")</f>
        <v/>
      </c>
      <c r="U7" s="40" t="str">
        <f>IF(ISNUMBER(ErgebnisseGesamt!V7),ErgebnisseGesamt!V7,"")</f>
        <v/>
      </c>
      <c r="V7" s="40" t="str">
        <f>IF(ISNUMBER(ErgebnisseGesamt!W7),ErgebnisseGesamt!W7,"")</f>
        <v/>
      </c>
      <c r="W7" s="40" t="str">
        <f>IF(ISNUMBER(ErgebnisseGesamt!X7),ErgebnisseGesamt!X7,"")</f>
        <v/>
      </c>
      <c r="X7" s="41" t="str">
        <f>IF(ISNUMBER(ErgebnisseGesamt!Y7),ErgebnisseGesamt!Y7,"")</f>
        <v/>
      </c>
    </row>
    <row r="8" spans="1:24" ht="12.75" customHeight="1" x14ac:dyDescent="0.2">
      <c r="A8" s="42" t="str">
        <f>ErgebnisseGesamt!A8</f>
        <v xml:space="preserve">406       </v>
      </c>
      <c r="B8" s="43" t="str">
        <f>ErgebnisseGesamt!B8</f>
        <v>Bezirk Freistadt</v>
      </c>
      <c r="C8" s="44">
        <f>ErgebnisseGesamt!C8</f>
        <v>11972</v>
      </c>
      <c r="D8" s="45">
        <f>ErgebnisseGesamt!D8</f>
        <v>1742</v>
      </c>
      <c r="E8" s="44">
        <f>ErgebnisseGesamt!E8</f>
        <v>5714</v>
      </c>
      <c r="F8" s="46">
        <f>ErgebnisseGesamt!G8</f>
        <v>56</v>
      </c>
      <c r="G8" s="45">
        <f>ErgebnisseGesamt!H8</f>
        <v>5658</v>
      </c>
      <c r="H8" s="44">
        <f>ErgebnisseGesamt!I8</f>
        <v>3760</v>
      </c>
      <c r="I8" s="46">
        <f>ErgebnisseGesamt!J8</f>
        <v>1027</v>
      </c>
      <c r="J8" s="46">
        <f>ErgebnisseGesamt!K8</f>
        <v>198</v>
      </c>
      <c r="K8" s="46">
        <f>ErgebnisseGesamt!L8</f>
        <v>342</v>
      </c>
      <c r="L8" s="45">
        <f>ErgebnisseGesamt!M8</f>
        <v>331</v>
      </c>
      <c r="M8" s="47">
        <f>ErgebnisseGesamt!N8</f>
        <v>238</v>
      </c>
      <c r="N8" s="46">
        <f>ErgebnisseGesamt!O8</f>
        <v>188</v>
      </c>
      <c r="O8" s="46">
        <f>ErgebnisseGesamt!P8</f>
        <v>39</v>
      </c>
      <c r="P8" s="46">
        <f>ErgebnisseGesamt!Q8</f>
        <v>1</v>
      </c>
      <c r="Q8" s="46">
        <f>ErgebnisseGesamt!R8</f>
        <v>6</v>
      </c>
      <c r="R8" s="45">
        <f>ErgebnisseGesamt!S8</f>
        <v>3</v>
      </c>
      <c r="S8" s="38" t="str">
        <f>ErgebnisseGesamt!T8</f>
        <v>Los</v>
      </c>
      <c r="T8" s="39" t="str">
        <f>IF(ISNUMBER(ErgebnisseGesamt!U8),ErgebnisseGesamt!U8,"")</f>
        <v/>
      </c>
      <c r="U8" s="40">
        <f>IF(ISNUMBER(ErgebnisseGesamt!V8),ErgebnisseGesamt!V8,"")</f>
        <v>1</v>
      </c>
      <c r="V8" s="40" t="str">
        <f>IF(ISNUMBER(ErgebnisseGesamt!W8),ErgebnisseGesamt!W8,"")</f>
        <v/>
      </c>
      <c r="W8" s="40">
        <f>IF(ISNUMBER(ErgebnisseGesamt!X8),ErgebnisseGesamt!X8,"")</f>
        <v>0</v>
      </c>
      <c r="X8" s="41" t="str">
        <f>IF(ISNUMBER(ErgebnisseGesamt!Y8),ErgebnisseGesamt!Y8,"")</f>
        <v/>
      </c>
    </row>
    <row r="9" spans="1:24" ht="12.75" customHeight="1" x14ac:dyDescent="0.2">
      <c r="A9" s="42" t="str">
        <f>ErgebnisseGesamt!A9</f>
        <v xml:space="preserve">407       </v>
      </c>
      <c r="B9" s="43" t="str">
        <f>ErgebnisseGesamt!B9</f>
        <v>Bezirk Gmunden</v>
      </c>
      <c r="C9" s="44">
        <f>ErgebnisseGesamt!C9</f>
        <v>6978</v>
      </c>
      <c r="D9" s="45">
        <f>ErgebnisseGesamt!D9</f>
        <v>874</v>
      </c>
      <c r="E9" s="44">
        <f>ErgebnisseGesamt!E9</f>
        <v>3118</v>
      </c>
      <c r="F9" s="46">
        <f>ErgebnisseGesamt!G9</f>
        <v>23</v>
      </c>
      <c r="G9" s="45">
        <f>ErgebnisseGesamt!H9</f>
        <v>3095</v>
      </c>
      <c r="H9" s="44">
        <f>ErgebnisseGesamt!I9</f>
        <v>1839</v>
      </c>
      <c r="I9" s="46">
        <f>ErgebnisseGesamt!J9</f>
        <v>499</v>
      </c>
      <c r="J9" s="46">
        <f>ErgebnisseGesamt!K9</f>
        <v>168</v>
      </c>
      <c r="K9" s="46">
        <f>ErgebnisseGesamt!L9</f>
        <v>368</v>
      </c>
      <c r="L9" s="45">
        <f>ErgebnisseGesamt!M9</f>
        <v>221</v>
      </c>
      <c r="M9" s="47">
        <f>ErgebnisseGesamt!N9</f>
        <v>151</v>
      </c>
      <c r="N9" s="46">
        <f>ErgebnisseGesamt!O9</f>
        <v>106</v>
      </c>
      <c r="O9" s="46">
        <f>ErgebnisseGesamt!P9</f>
        <v>18</v>
      </c>
      <c r="P9" s="46">
        <f>ErgebnisseGesamt!Q9</f>
        <v>3</v>
      </c>
      <c r="Q9" s="46">
        <f>ErgebnisseGesamt!R9</f>
        <v>19</v>
      </c>
      <c r="R9" s="45">
        <f>ErgebnisseGesamt!S9</f>
        <v>5</v>
      </c>
      <c r="S9" s="48" t="str">
        <f>ErgebnisseGesamt!T9</f>
        <v xml:space="preserve">   </v>
      </c>
      <c r="T9" s="49" t="str">
        <f>IF(ISNUMBER(ErgebnisseGesamt!U9),ErgebnisseGesamt!U9,"")</f>
        <v/>
      </c>
      <c r="U9" s="50" t="str">
        <f>IF(ISNUMBER(ErgebnisseGesamt!V9),ErgebnisseGesamt!V9,"")</f>
        <v/>
      </c>
      <c r="V9" s="50" t="str">
        <f>IF(ISNUMBER(ErgebnisseGesamt!W9),ErgebnisseGesamt!W9,"")</f>
        <v/>
      </c>
      <c r="W9" s="50" t="str">
        <f>IF(ISNUMBER(ErgebnisseGesamt!X9),ErgebnisseGesamt!X9,"")</f>
        <v/>
      </c>
      <c r="X9" s="51" t="str">
        <f>IF(ISNUMBER(ErgebnisseGesamt!Y9),ErgebnisseGesamt!Y9,"")</f>
        <v/>
      </c>
    </row>
    <row r="10" spans="1:24" ht="12.75" customHeight="1" x14ac:dyDescent="0.2">
      <c r="A10" s="42" t="str">
        <f>ErgebnisseGesamt!A10</f>
        <v xml:space="preserve">408       </v>
      </c>
      <c r="B10" s="43" t="str">
        <f>ErgebnisseGesamt!B10</f>
        <v>Bezirk Grieskirchen</v>
      </c>
      <c r="C10" s="44">
        <f>ErgebnisseGesamt!C10</f>
        <v>9419</v>
      </c>
      <c r="D10" s="45">
        <f>ErgebnisseGesamt!D10</f>
        <v>1665</v>
      </c>
      <c r="E10" s="44">
        <f>ErgebnisseGesamt!E10</f>
        <v>5071</v>
      </c>
      <c r="F10" s="46">
        <f>ErgebnisseGesamt!G10</f>
        <v>42</v>
      </c>
      <c r="G10" s="45">
        <f>ErgebnisseGesamt!H10</f>
        <v>5029</v>
      </c>
      <c r="H10" s="44">
        <f>ErgebnisseGesamt!I10</f>
        <v>2848</v>
      </c>
      <c r="I10" s="46">
        <f>ErgebnisseGesamt!J10</f>
        <v>1450</v>
      </c>
      <c r="J10" s="46">
        <f>ErgebnisseGesamt!K10</f>
        <v>273</v>
      </c>
      <c r="K10" s="46">
        <f>ErgebnisseGesamt!L10</f>
        <v>138</v>
      </c>
      <c r="L10" s="45">
        <f>ErgebnisseGesamt!M10</f>
        <v>320</v>
      </c>
      <c r="M10" s="47">
        <f>ErgebnisseGesamt!N10</f>
        <v>233</v>
      </c>
      <c r="N10" s="46">
        <f>ErgebnisseGesamt!O10</f>
        <v>157</v>
      </c>
      <c r="O10" s="46">
        <f>ErgebnisseGesamt!P10</f>
        <v>61</v>
      </c>
      <c r="P10" s="46">
        <f>ErgebnisseGesamt!Q10</f>
        <v>8</v>
      </c>
      <c r="Q10" s="46">
        <f>ErgebnisseGesamt!R10</f>
        <v>1</v>
      </c>
      <c r="R10" s="45">
        <f>ErgebnisseGesamt!S10</f>
        <v>4</v>
      </c>
      <c r="S10" s="48" t="str">
        <f>ErgebnisseGesamt!T10</f>
        <v>Los</v>
      </c>
      <c r="T10" s="49">
        <f>IF(ISNUMBER(ErgebnisseGesamt!U10),ErgebnisseGesamt!U10,"")</f>
        <v>2</v>
      </c>
      <c r="U10" s="50">
        <f>IF(ISNUMBER(ErgebnisseGesamt!V10),ErgebnisseGesamt!V10,"")</f>
        <v>0</v>
      </c>
      <c r="V10" s="50" t="str">
        <f>IF(ISNUMBER(ErgebnisseGesamt!W10),ErgebnisseGesamt!W10,"")</f>
        <v/>
      </c>
      <c r="W10" s="50" t="str">
        <f>IF(ISNUMBER(ErgebnisseGesamt!X10),ErgebnisseGesamt!X10,"")</f>
        <v/>
      </c>
      <c r="X10" s="51" t="str">
        <f>IF(ISNUMBER(ErgebnisseGesamt!Y10),ErgebnisseGesamt!Y10,"")</f>
        <v/>
      </c>
    </row>
    <row r="11" spans="1:24" ht="12.75" customHeight="1" x14ac:dyDescent="0.2">
      <c r="A11" s="42" t="str">
        <f>ErgebnisseGesamt!A11</f>
        <v xml:space="preserve">409       </v>
      </c>
      <c r="B11" s="43" t="str">
        <f>ErgebnisseGesamt!B11</f>
        <v>Bezirk Kirchdorf</v>
      </c>
      <c r="C11" s="44">
        <f>ErgebnisseGesamt!C11</f>
        <v>6905</v>
      </c>
      <c r="D11" s="45">
        <f>ErgebnisseGesamt!D11</f>
        <v>1050</v>
      </c>
      <c r="E11" s="44">
        <f>ErgebnisseGesamt!E11</f>
        <v>3473</v>
      </c>
      <c r="F11" s="46">
        <f>ErgebnisseGesamt!G11</f>
        <v>32</v>
      </c>
      <c r="G11" s="45">
        <f>ErgebnisseGesamt!H11</f>
        <v>3441</v>
      </c>
      <c r="H11" s="44">
        <f>ErgebnisseGesamt!I11</f>
        <v>2351</v>
      </c>
      <c r="I11" s="46">
        <f>ErgebnisseGesamt!J11</f>
        <v>516</v>
      </c>
      <c r="J11" s="46">
        <f>ErgebnisseGesamt!K11</f>
        <v>194</v>
      </c>
      <c r="K11" s="46">
        <f>ErgebnisseGesamt!L11</f>
        <v>168</v>
      </c>
      <c r="L11" s="45">
        <f>ErgebnisseGesamt!M11</f>
        <v>212</v>
      </c>
      <c r="M11" s="47">
        <f>ErgebnisseGesamt!N11</f>
        <v>177</v>
      </c>
      <c r="N11" s="46">
        <f>ErgebnisseGesamt!O11</f>
        <v>140</v>
      </c>
      <c r="O11" s="46">
        <f>ErgebnisseGesamt!P11</f>
        <v>20</v>
      </c>
      <c r="P11" s="46">
        <f>ErgebnisseGesamt!Q11</f>
        <v>5</v>
      </c>
      <c r="Q11" s="46">
        <f>ErgebnisseGesamt!R11</f>
        <v>9</v>
      </c>
      <c r="R11" s="45">
        <f>ErgebnisseGesamt!S11</f>
        <v>3</v>
      </c>
      <c r="S11" s="48" t="str">
        <f>ErgebnisseGesamt!T11</f>
        <v xml:space="preserve">   </v>
      </c>
      <c r="T11" s="49" t="str">
        <f>IF(ISNUMBER(ErgebnisseGesamt!U11),ErgebnisseGesamt!U11,"")</f>
        <v/>
      </c>
      <c r="U11" s="50" t="str">
        <f>IF(ISNUMBER(ErgebnisseGesamt!V11),ErgebnisseGesamt!V11,"")</f>
        <v/>
      </c>
      <c r="V11" s="50" t="str">
        <f>IF(ISNUMBER(ErgebnisseGesamt!W11),ErgebnisseGesamt!W11,"")</f>
        <v/>
      </c>
      <c r="W11" s="50" t="str">
        <f>IF(ISNUMBER(ErgebnisseGesamt!X11),ErgebnisseGesamt!X11,"")</f>
        <v/>
      </c>
      <c r="X11" s="51" t="str">
        <f>IF(ISNUMBER(ErgebnisseGesamt!Y11),ErgebnisseGesamt!Y11,"")</f>
        <v/>
      </c>
    </row>
    <row r="12" spans="1:24" ht="12.75" customHeight="1" x14ac:dyDescent="0.2">
      <c r="A12" s="42" t="str">
        <f>ErgebnisseGesamt!A12</f>
        <v xml:space="preserve">410       </v>
      </c>
      <c r="B12" s="43" t="str">
        <f>ErgebnisseGesamt!B12</f>
        <v>Bezirk Linz-Land</v>
      </c>
      <c r="C12" s="44">
        <f>ErgebnisseGesamt!C12</f>
        <v>5366</v>
      </c>
      <c r="D12" s="45">
        <f>ErgebnisseGesamt!D12</f>
        <v>937</v>
      </c>
      <c r="E12" s="44">
        <f>ErgebnisseGesamt!E12</f>
        <v>2848</v>
      </c>
      <c r="F12" s="46">
        <f>ErgebnisseGesamt!G12</f>
        <v>30</v>
      </c>
      <c r="G12" s="45">
        <f>ErgebnisseGesamt!H12</f>
        <v>2818</v>
      </c>
      <c r="H12" s="44">
        <f>ErgebnisseGesamt!I12</f>
        <v>1998</v>
      </c>
      <c r="I12" s="46">
        <f>ErgebnisseGesamt!J12</f>
        <v>369</v>
      </c>
      <c r="J12" s="46">
        <f>ErgebnisseGesamt!K12</f>
        <v>133</v>
      </c>
      <c r="K12" s="46">
        <f>ErgebnisseGesamt!L12</f>
        <v>69</v>
      </c>
      <c r="L12" s="45">
        <f>ErgebnisseGesamt!M12</f>
        <v>249</v>
      </c>
      <c r="M12" s="47">
        <f>ErgebnisseGesamt!N12</f>
        <v>174</v>
      </c>
      <c r="N12" s="46">
        <f>ErgebnisseGesamt!O12</f>
        <v>145</v>
      </c>
      <c r="O12" s="46">
        <f>ErgebnisseGesamt!P12</f>
        <v>14</v>
      </c>
      <c r="P12" s="46">
        <f>ErgebnisseGesamt!Q12</f>
        <v>2</v>
      </c>
      <c r="Q12" s="46">
        <f>ErgebnisseGesamt!R12</f>
        <v>1</v>
      </c>
      <c r="R12" s="45">
        <f>ErgebnisseGesamt!S12</f>
        <v>10</v>
      </c>
      <c r="S12" s="48" t="str">
        <f>ErgebnisseGesamt!T12</f>
        <v>Los</v>
      </c>
      <c r="T12" s="49">
        <f>IF(ISNUMBER(ErgebnisseGesamt!U12),ErgebnisseGesamt!U12,"")</f>
        <v>1</v>
      </c>
      <c r="U12" s="50">
        <f>IF(ISNUMBER(ErgebnisseGesamt!V12),ErgebnisseGesamt!V12,"")</f>
        <v>1</v>
      </c>
      <c r="V12" s="50" t="str">
        <f>IF(ISNUMBER(ErgebnisseGesamt!W12),ErgebnisseGesamt!W12,"")</f>
        <v/>
      </c>
      <c r="W12" s="50" t="str">
        <f>IF(ISNUMBER(ErgebnisseGesamt!X12),ErgebnisseGesamt!X12,"")</f>
        <v/>
      </c>
      <c r="X12" s="51" t="str">
        <f>IF(ISNUMBER(ErgebnisseGesamt!Y12),ErgebnisseGesamt!Y12,"")</f>
        <v/>
      </c>
    </row>
    <row r="13" spans="1:24" ht="12.75" customHeight="1" x14ac:dyDescent="0.2">
      <c r="A13" s="42" t="str">
        <f>ErgebnisseGesamt!A13</f>
        <v xml:space="preserve">411       </v>
      </c>
      <c r="B13" s="43" t="str">
        <f>ErgebnisseGesamt!B13</f>
        <v>Bezirk Perg</v>
      </c>
      <c r="C13" s="44">
        <f>ErgebnisseGesamt!C13</f>
        <v>8480</v>
      </c>
      <c r="D13" s="45">
        <f>ErgebnisseGesamt!D13</f>
        <v>1500</v>
      </c>
      <c r="E13" s="44">
        <f>ErgebnisseGesamt!E13</f>
        <v>4479</v>
      </c>
      <c r="F13" s="46">
        <f>ErgebnisseGesamt!G13</f>
        <v>54</v>
      </c>
      <c r="G13" s="45">
        <f>ErgebnisseGesamt!H13</f>
        <v>4425</v>
      </c>
      <c r="H13" s="44">
        <f>ErgebnisseGesamt!I13</f>
        <v>2984</v>
      </c>
      <c r="I13" s="46">
        <f>ErgebnisseGesamt!J13</f>
        <v>725</v>
      </c>
      <c r="J13" s="46">
        <f>ErgebnisseGesamt!K13</f>
        <v>132</v>
      </c>
      <c r="K13" s="46">
        <f>ErgebnisseGesamt!L13</f>
        <v>336</v>
      </c>
      <c r="L13" s="45">
        <f>ErgebnisseGesamt!M13</f>
        <v>248</v>
      </c>
      <c r="M13" s="47">
        <f>ErgebnisseGesamt!N13</f>
        <v>200</v>
      </c>
      <c r="N13" s="46">
        <f>ErgebnisseGesamt!O13</f>
        <v>158</v>
      </c>
      <c r="O13" s="46">
        <f>ErgebnisseGesamt!P13</f>
        <v>25</v>
      </c>
      <c r="P13" s="46">
        <f>ErgebnisseGesamt!Q13</f>
        <v>1</v>
      </c>
      <c r="Q13" s="46">
        <f>ErgebnisseGesamt!R13</f>
        <v>9</v>
      </c>
      <c r="R13" s="45">
        <f>ErgebnisseGesamt!S13</f>
        <v>6</v>
      </c>
      <c r="S13" s="48" t="str">
        <f>ErgebnisseGesamt!T13</f>
        <v>Los</v>
      </c>
      <c r="T13" s="49" t="str">
        <f>IF(ISNUMBER(ErgebnisseGesamt!U13),ErgebnisseGesamt!U13,"")</f>
        <v/>
      </c>
      <c r="U13" s="50" t="str">
        <f>IF(ISNUMBER(ErgebnisseGesamt!V13),ErgebnisseGesamt!V13,"")</f>
        <v/>
      </c>
      <c r="V13" s="50">
        <f>IF(ISNUMBER(ErgebnisseGesamt!W13),ErgebnisseGesamt!W13,"")</f>
        <v>1</v>
      </c>
      <c r="W13" s="50">
        <f>IF(ISNUMBER(ErgebnisseGesamt!X13),ErgebnisseGesamt!X13,"")</f>
        <v>0</v>
      </c>
      <c r="X13" s="51" t="str">
        <f>IF(ISNUMBER(ErgebnisseGesamt!Y13),ErgebnisseGesamt!Y13,"")</f>
        <v/>
      </c>
    </row>
    <row r="14" spans="1:24" ht="12.75" customHeight="1" x14ac:dyDescent="0.2">
      <c r="A14" s="42" t="str">
        <f>ErgebnisseGesamt!A14</f>
        <v xml:space="preserve">412       </v>
      </c>
      <c r="B14" s="43" t="str">
        <f>ErgebnisseGesamt!B14</f>
        <v>Bezirk Ried</v>
      </c>
      <c r="C14" s="44">
        <f>ErgebnisseGesamt!C14</f>
        <v>7860</v>
      </c>
      <c r="D14" s="45">
        <f>ErgebnisseGesamt!D14</f>
        <v>1321</v>
      </c>
      <c r="E14" s="44">
        <f>ErgebnisseGesamt!E14</f>
        <v>4151</v>
      </c>
      <c r="F14" s="46">
        <f>ErgebnisseGesamt!G14</f>
        <v>30</v>
      </c>
      <c r="G14" s="45">
        <f>ErgebnisseGesamt!H14</f>
        <v>4121</v>
      </c>
      <c r="H14" s="44">
        <f>ErgebnisseGesamt!I14</f>
        <v>2755</v>
      </c>
      <c r="I14" s="46">
        <f>ErgebnisseGesamt!J14</f>
        <v>684</v>
      </c>
      <c r="J14" s="46">
        <f>ErgebnisseGesamt!K14</f>
        <v>234</v>
      </c>
      <c r="K14" s="46">
        <f>ErgebnisseGesamt!L14</f>
        <v>87</v>
      </c>
      <c r="L14" s="45">
        <f>ErgebnisseGesamt!M14</f>
        <v>361</v>
      </c>
      <c r="M14" s="47">
        <f>ErgebnisseGesamt!N14</f>
        <v>245</v>
      </c>
      <c r="N14" s="46">
        <f>ErgebnisseGesamt!O14</f>
        <v>194</v>
      </c>
      <c r="O14" s="46">
        <f>ErgebnisseGesamt!P14</f>
        <v>34</v>
      </c>
      <c r="P14" s="46">
        <f>ErgebnisseGesamt!Q14</f>
        <v>4</v>
      </c>
      <c r="Q14" s="46">
        <f>ErgebnisseGesamt!R14</f>
        <v>0</v>
      </c>
      <c r="R14" s="45">
        <f>ErgebnisseGesamt!S14</f>
        <v>13</v>
      </c>
      <c r="S14" s="48" t="str">
        <f>ErgebnisseGesamt!T14</f>
        <v xml:space="preserve">   </v>
      </c>
      <c r="T14" s="49" t="str">
        <f>IF(ISNUMBER(ErgebnisseGesamt!U14),ErgebnisseGesamt!U14,"")</f>
        <v/>
      </c>
      <c r="U14" s="50" t="str">
        <f>IF(ISNUMBER(ErgebnisseGesamt!V14),ErgebnisseGesamt!V14,"")</f>
        <v/>
      </c>
      <c r="V14" s="50" t="str">
        <f>IF(ISNUMBER(ErgebnisseGesamt!W14),ErgebnisseGesamt!W14,"")</f>
        <v/>
      </c>
      <c r="W14" s="50" t="str">
        <f>IF(ISNUMBER(ErgebnisseGesamt!X14),ErgebnisseGesamt!X14,"")</f>
        <v/>
      </c>
      <c r="X14" s="51" t="str">
        <f>IF(ISNUMBER(ErgebnisseGesamt!Y14),ErgebnisseGesamt!Y14,"")</f>
        <v/>
      </c>
    </row>
    <row r="15" spans="1:24" ht="12.75" customHeight="1" x14ac:dyDescent="0.2">
      <c r="A15" s="42" t="str">
        <f>ErgebnisseGesamt!A15</f>
        <v xml:space="preserve">413       </v>
      </c>
      <c r="B15" s="43" t="str">
        <f>ErgebnisseGesamt!B15</f>
        <v>Bezirk Rohrbach</v>
      </c>
      <c r="C15" s="44">
        <f>ErgebnisseGesamt!C15</f>
        <v>11401</v>
      </c>
      <c r="D15" s="45">
        <f>ErgebnisseGesamt!D15</f>
        <v>1330</v>
      </c>
      <c r="E15" s="44">
        <f>ErgebnisseGesamt!E15</f>
        <v>4964</v>
      </c>
      <c r="F15" s="46">
        <f>ErgebnisseGesamt!G15</f>
        <v>45</v>
      </c>
      <c r="G15" s="45">
        <f>ErgebnisseGesamt!H15</f>
        <v>4919</v>
      </c>
      <c r="H15" s="44">
        <f>ErgebnisseGesamt!I15</f>
        <v>3190</v>
      </c>
      <c r="I15" s="46">
        <f>ErgebnisseGesamt!J15</f>
        <v>1027</v>
      </c>
      <c r="J15" s="46">
        <f>ErgebnisseGesamt!K15</f>
        <v>133</v>
      </c>
      <c r="K15" s="46">
        <f>ErgebnisseGesamt!L15</f>
        <v>263</v>
      </c>
      <c r="L15" s="45">
        <f>ErgebnisseGesamt!M15</f>
        <v>306</v>
      </c>
      <c r="M15" s="47">
        <f>ErgebnisseGesamt!N15</f>
        <v>269</v>
      </c>
      <c r="N15" s="46">
        <f>ErgebnisseGesamt!O15</f>
        <v>208</v>
      </c>
      <c r="O15" s="46">
        <f>ErgebnisseGesamt!P15</f>
        <v>53</v>
      </c>
      <c r="P15" s="46">
        <f>ErgebnisseGesamt!Q15</f>
        <v>0</v>
      </c>
      <c r="Q15" s="46">
        <f>ErgebnisseGesamt!R15</f>
        <v>5</v>
      </c>
      <c r="R15" s="45">
        <f>ErgebnisseGesamt!S15</f>
        <v>2</v>
      </c>
      <c r="S15" s="48" t="str">
        <f>ErgebnisseGesamt!T15</f>
        <v>Los</v>
      </c>
      <c r="T15" s="49">
        <f>IF(ISNUMBER(ErgebnisseGesamt!U15),ErgebnisseGesamt!U15,"")</f>
        <v>1</v>
      </c>
      <c r="U15" s="50" t="str">
        <f>IF(ISNUMBER(ErgebnisseGesamt!V15),ErgebnisseGesamt!V15,"")</f>
        <v/>
      </c>
      <c r="V15" s="50" t="str">
        <f>IF(ISNUMBER(ErgebnisseGesamt!W15),ErgebnisseGesamt!W15,"")</f>
        <v/>
      </c>
      <c r="W15" s="50" t="str">
        <f>IF(ISNUMBER(ErgebnisseGesamt!X15),ErgebnisseGesamt!X15,"")</f>
        <v/>
      </c>
      <c r="X15" s="51">
        <f>IF(ISNUMBER(ErgebnisseGesamt!Y15),ErgebnisseGesamt!Y15,"")</f>
        <v>0</v>
      </c>
    </row>
    <row r="16" spans="1:24" ht="12.75" customHeight="1" x14ac:dyDescent="0.2">
      <c r="A16" s="42" t="str">
        <f>ErgebnisseGesamt!A16</f>
        <v xml:space="preserve">414       </v>
      </c>
      <c r="B16" s="43" t="str">
        <f>ErgebnisseGesamt!B16</f>
        <v>Bezirk Schärding</v>
      </c>
      <c r="C16" s="44">
        <f>ErgebnisseGesamt!C16</f>
        <v>8717</v>
      </c>
      <c r="D16" s="45">
        <f>ErgebnisseGesamt!D16</f>
        <v>1294</v>
      </c>
      <c r="E16" s="44">
        <f>ErgebnisseGesamt!E16</f>
        <v>4589</v>
      </c>
      <c r="F16" s="46">
        <f>ErgebnisseGesamt!G16</f>
        <v>36</v>
      </c>
      <c r="G16" s="45">
        <f>ErgebnisseGesamt!H16</f>
        <v>4553</v>
      </c>
      <c r="H16" s="44">
        <f>ErgebnisseGesamt!I16</f>
        <v>2636</v>
      </c>
      <c r="I16" s="46">
        <f>ErgebnisseGesamt!J16</f>
        <v>1332</v>
      </c>
      <c r="J16" s="46">
        <f>ErgebnisseGesamt!K16</f>
        <v>206</v>
      </c>
      <c r="K16" s="46">
        <f>ErgebnisseGesamt!L16</f>
        <v>164</v>
      </c>
      <c r="L16" s="45">
        <f>ErgebnisseGesamt!M16</f>
        <v>215</v>
      </c>
      <c r="M16" s="47">
        <f>ErgebnisseGesamt!N16</f>
        <v>218</v>
      </c>
      <c r="N16" s="46">
        <f>ErgebnisseGesamt!O16</f>
        <v>147</v>
      </c>
      <c r="O16" s="46">
        <f>ErgebnisseGesamt!P16</f>
        <v>64</v>
      </c>
      <c r="P16" s="46">
        <f>ErgebnisseGesamt!Q16</f>
        <v>0</v>
      </c>
      <c r="Q16" s="46">
        <f>ErgebnisseGesamt!R16</f>
        <v>3</v>
      </c>
      <c r="R16" s="45">
        <f>ErgebnisseGesamt!S16</f>
        <v>1</v>
      </c>
      <c r="S16" s="48" t="str">
        <f>ErgebnisseGesamt!T16</f>
        <v>Los</v>
      </c>
      <c r="T16" s="49">
        <f>IF(ISNUMBER(ErgebnisseGesamt!U16),ErgebnisseGesamt!U16,"")</f>
        <v>1</v>
      </c>
      <c r="U16" s="50">
        <f>IF(ISNUMBER(ErgebnisseGesamt!V16),ErgebnisseGesamt!V16,"")</f>
        <v>1</v>
      </c>
      <c r="V16" s="50">
        <f>IF(ISNUMBER(ErgebnisseGesamt!W16),ErgebnisseGesamt!W16,"")</f>
        <v>1</v>
      </c>
      <c r="W16" s="50" t="str">
        <f>IF(ISNUMBER(ErgebnisseGesamt!X16),ErgebnisseGesamt!X16,"")</f>
        <v/>
      </c>
      <c r="X16" s="51">
        <f>IF(ISNUMBER(ErgebnisseGesamt!Y16),ErgebnisseGesamt!Y16,"")</f>
        <v>0</v>
      </c>
    </row>
    <row r="17" spans="1:24" ht="12.75" customHeight="1" x14ac:dyDescent="0.2">
      <c r="A17" s="42" t="str">
        <f>ErgebnisseGesamt!A17</f>
        <v xml:space="preserve">415       </v>
      </c>
      <c r="B17" s="43" t="str">
        <f>ErgebnisseGesamt!B17</f>
        <v>Bezirk Steyr-Land</v>
      </c>
      <c r="C17" s="44">
        <f>ErgebnisseGesamt!C17</f>
        <v>6513</v>
      </c>
      <c r="D17" s="45">
        <f>ErgebnisseGesamt!D17</f>
        <v>1197</v>
      </c>
      <c r="E17" s="44">
        <f>ErgebnisseGesamt!E17</f>
        <v>3639</v>
      </c>
      <c r="F17" s="46">
        <f>ErgebnisseGesamt!G17</f>
        <v>44</v>
      </c>
      <c r="G17" s="45">
        <f>ErgebnisseGesamt!H17</f>
        <v>3595</v>
      </c>
      <c r="H17" s="44">
        <f>ErgebnisseGesamt!I17</f>
        <v>2306</v>
      </c>
      <c r="I17" s="46">
        <f>ErgebnisseGesamt!J17</f>
        <v>707</v>
      </c>
      <c r="J17" s="46">
        <f>ErgebnisseGesamt!K17</f>
        <v>115</v>
      </c>
      <c r="K17" s="46">
        <f>ErgebnisseGesamt!L17</f>
        <v>282</v>
      </c>
      <c r="L17" s="45">
        <f>ErgebnisseGesamt!M17</f>
        <v>185</v>
      </c>
      <c r="M17" s="47">
        <f>ErgebnisseGesamt!N17</f>
        <v>155</v>
      </c>
      <c r="N17" s="46">
        <f>ErgebnisseGesamt!O17</f>
        <v>117</v>
      </c>
      <c r="O17" s="46">
        <f>ErgebnisseGesamt!P17</f>
        <v>29</v>
      </c>
      <c r="P17" s="46">
        <f>ErgebnisseGesamt!Q17</f>
        <v>0</v>
      </c>
      <c r="Q17" s="46">
        <f>ErgebnisseGesamt!R17</f>
        <v>7</v>
      </c>
      <c r="R17" s="45">
        <f>ErgebnisseGesamt!S17</f>
        <v>2</v>
      </c>
      <c r="S17" s="48" t="str">
        <f>ErgebnisseGesamt!T17</f>
        <v xml:space="preserve">   </v>
      </c>
      <c r="T17" s="49" t="str">
        <f>IF(ISNUMBER(ErgebnisseGesamt!U17),ErgebnisseGesamt!U17,"")</f>
        <v/>
      </c>
      <c r="U17" s="50" t="str">
        <f>IF(ISNUMBER(ErgebnisseGesamt!V17),ErgebnisseGesamt!V17,"")</f>
        <v/>
      </c>
      <c r="V17" s="50" t="str">
        <f>IF(ISNUMBER(ErgebnisseGesamt!W17),ErgebnisseGesamt!W17,"")</f>
        <v/>
      </c>
      <c r="W17" s="50" t="str">
        <f>IF(ISNUMBER(ErgebnisseGesamt!X17),ErgebnisseGesamt!X17,"")</f>
        <v/>
      </c>
      <c r="X17" s="51" t="str">
        <f>IF(ISNUMBER(ErgebnisseGesamt!Y17),ErgebnisseGesamt!Y17,"")</f>
        <v/>
      </c>
    </row>
    <row r="18" spans="1:24" ht="12.75" customHeight="1" x14ac:dyDescent="0.2">
      <c r="A18" s="42" t="str">
        <f>ErgebnisseGesamt!A18</f>
        <v xml:space="preserve">416       </v>
      </c>
      <c r="B18" s="43" t="str">
        <f>ErgebnisseGesamt!B18</f>
        <v>Bezirk Urfahr-Umgebung</v>
      </c>
      <c r="C18" s="44">
        <f>ErgebnisseGesamt!C18</f>
        <v>9826</v>
      </c>
      <c r="D18" s="45">
        <f>ErgebnisseGesamt!D18</f>
        <v>1377</v>
      </c>
      <c r="E18" s="44">
        <f>ErgebnisseGesamt!E18</f>
        <v>4683</v>
      </c>
      <c r="F18" s="46">
        <f>ErgebnisseGesamt!G18</f>
        <v>52</v>
      </c>
      <c r="G18" s="45">
        <f>ErgebnisseGesamt!H18</f>
        <v>4631</v>
      </c>
      <c r="H18" s="44">
        <f>ErgebnisseGesamt!I18</f>
        <v>3188</v>
      </c>
      <c r="I18" s="46">
        <f>ErgebnisseGesamt!J18</f>
        <v>786</v>
      </c>
      <c r="J18" s="46">
        <f>ErgebnisseGesamt!K18</f>
        <v>105</v>
      </c>
      <c r="K18" s="46">
        <f>ErgebnisseGesamt!L18</f>
        <v>164</v>
      </c>
      <c r="L18" s="45">
        <f>ErgebnisseGesamt!M18</f>
        <v>388</v>
      </c>
      <c r="M18" s="47">
        <f>ErgebnisseGesamt!N18</f>
        <v>215</v>
      </c>
      <c r="N18" s="46">
        <f>ErgebnisseGesamt!O18</f>
        <v>169</v>
      </c>
      <c r="O18" s="46">
        <f>ErgebnisseGesamt!P18</f>
        <v>31</v>
      </c>
      <c r="P18" s="46">
        <f>ErgebnisseGesamt!Q18</f>
        <v>0</v>
      </c>
      <c r="Q18" s="46">
        <f>ErgebnisseGesamt!R18</f>
        <v>2</v>
      </c>
      <c r="R18" s="45">
        <f>ErgebnisseGesamt!S18</f>
        <v>12</v>
      </c>
      <c r="S18" s="48" t="str">
        <f>ErgebnisseGesamt!T18</f>
        <v>Los</v>
      </c>
      <c r="T18" s="49">
        <f>IF(ISNUMBER(ErgebnisseGesamt!U18),ErgebnisseGesamt!U18,"")</f>
        <v>0</v>
      </c>
      <c r="U18" s="50" t="str">
        <f>IF(ISNUMBER(ErgebnisseGesamt!V18),ErgebnisseGesamt!V18,"")</f>
        <v/>
      </c>
      <c r="V18" s="50" t="str">
        <f>IF(ISNUMBER(ErgebnisseGesamt!W18),ErgebnisseGesamt!W18,"")</f>
        <v/>
      </c>
      <c r="W18" s="50" t="str">
        <f>IF(ISNUMBER(ErgebnisseGesamt!X18),ErgebnisseGesamt!X18,"")</f>
        <v/>
      </c>
      <c r="X18" s="51">
        <f>IF(ISNUMBER(ErgebnisseGesamt!Y18),ErgebnisseGesamt!Y18,"")</f>
        <v>1</v>
      </c>
    </row>
    <row r="19" spans="1:24" ht="12.75" customHeight="1" x14ac:dyDescent="0.2">
      <c r="A19" s="42" t="str">
        <f>ErgebnisseGesamt!A19</f>
        <v xml:space="preserve">417       </v>
      </c>
      <c r="B19" s="43" t="str">
        <f>ErgebnisseGesamt!B19</f>
        <v>Bezirk Vöcklabruck</v>
      </c>
      <c r="C19" s="44">
        <f>ErgebnisseGesamt!C19</f>
        <v>13421</v>
      </c>
      <c r="D19" s="45">
        <f>ErgebnisseGesamt!D19</f>
        <v>1749</v>
      </c>
      <c r="E19" s="44">
        <f>ErgebnisseGesamt!E19</f>
        <v>5962</v>
      </c>
      <c r="F19" s="46">
        <f>ErgebnisseGesamt!G19</f>
        <v>55</v>
      </c>
      <c r="G19" s="45">
        <f>ErgebnisseGesamt!H19</f>
        <v>5907</v>
      </c>
      <c r="H19" s="44">
        <f>ErgebnisseGesamt!I19</f>
        <v>3984</v>
      </c>
      <c r="I19" s="46">
        <f>ErgebnisseGesamt!J19</f>
        <v>880</v>
      </c>
      <c r="J19" s="46">
        <f>ErgebnisseGesamt!K19</f>
        <v>359</v>
      </c>
      <c r="K19" s="46">
        <f>ErgebnisseGesamt!L19</f>
        <v>246</v>
      </c>
      <c r="L19" s="45">
        <f>ErgebnisseGesamt!M19</f>
        <v>438</v>
      </c>
      <c r="M19" s="47">
        <f>ErgebnisseGesamt!N19</f>
        <v>356</v>
      </c>
      <c r="N19" s="46">
        <f>ErgebnisseGesamt!O19</f>
        <v>279</v>
      </c>
      <c r="O19" s="46">
        <f>ErgebnisseGesamt!P19</f>
        <v>48</v>
      </c>
      <c r="P19" s="46">
        <f>ErgebnisseGesamt!Q19</f>
        <v>8</v>
      </c>
      <c r="Q19" s="46">
        <f>ErgebnisseGesamt!R19</f>
        <v>6</v>
      </c>
      <c r="R19" s="45">
        <f>ErgebnisseGesamt!S19</f>
        <v>15</v>
      </c>
      <c r="S19" s="48" t="str">
        <f>ErgebnisseGesamt!T19</f>
        <v xml:space="preserve">   </v>
      </c>
      <c r="T19" s="49" t="str">
        <f>IF(ISNUMBER(ErgebnisseGesamt!U19),ErgebnisseGesamt!U19,"")</f>
        <v/>
      </c>
      <c r="U19" s="50" t="str">
        <f>IF(ISNUMBER(ErgebnisseGesamt!V19),ErgebnisseGesamt!V19,"")</f>
        <v/>
      </c>
      <c r="V19" s="50" t="str">
        <f>IF(ISNUMBER(ErgebnisseGesamt!W19),ErgebnisseGesamt!W19,"")</f>
        <v/>
      </c>
      <c r="W19" s="50" t="str">
        <f>IF(ISNUMBER(ErgebnisseGesamt!X19),ErgebnisseGesamt!X19,"")</f>
        <v/>
      </c>
      <c r="X19" s="51" t="str">
        <f>IF(ISNUMBER(ErgebnisseGesamt!Y19),ErgebnisseGesamt!Y19,"")</f>
        <v/>
      </c>
    </row>
    <row r="20" spans="1:24" ht="12.75" customHeight="1" x14ac:dyDescent="0.2">
      <c r="A20" s="52" t="str">
        <f>ErgebnisseGesamt!A20</f>
        <v xml:space="preserve">418       </v>
      </c>
      <c r="B20" s="53" t="str">
        <f>ErgebnisseGesamt!B20</f>
        <v>Bezirk Wels-Land</v>
      </c>
      <c r="C20" s="54">
        <f>ErgebnisseGesamt!C20</f>
        <v>6112</v>
      </c>
      <c r="D20" s="55">
        <f>ErgebnisseGesamt!D20</f>
        <v>1010</v>
      </c>
      <c r="E20" s="54">
        <f>ErgebnisseGesamt!E20</f>
        <v>3401</v>
      </c>
      <c r="F20" s="56">
        <f>ErgebnisseGesamt!G20</f>
        <v>25</v>
      </c>
      <c r="G20" s="55">
        <f>ErgebnisseGesamt!H20</f>
        <v>3376</v>
      </c>
      <c r="H20" s="54">
        <f>ErgebnisseGesamt!I20</f>
        <v>2364</v>
      </c>
      <c r="I20" s="56">
        <f>ErgebnisseGesamt!J20</f>
        <v>445</v>
      </c>
      <c r="J20" s="56">
        <f>ErgebnisseGesamt!K20</f>
        <v>328</v>
      </c>
      <c r="K20" s="56">
        <f>ErgebnisseGesamt!L20</f>
        <v>43</v>
      </c>
      <c r="L20" s="55">
        <f>ErgebnisseGesamt!M20</f>
        <v>196</v>
      </c>
      <c r="M20" s="57">
        <f>ErgebnisseGesamt!N20</f>
        <v>181</v>
      </c>
      <c r="N20" s="56">
        <f>ErgebnisseGesamt!O20</f>
        <v>153</v>
      </c>
      <c r="O20" s="56">
        <f>ErgebnisseGesamt!P20</f>
        <v>16</v>
      </c>
      <c r="P20" s="56">
        <f>ErgebnisseGesamt!Q20</f>
        <v>9</v>
      </c>
      <c r="Q20" s="56">
        <f>ErgebnisseGesamt!R20</f>
        <v>0</v>
      </c>
      <c r="R20" s="55">
        <f>ErgebnisseGesamt!S20</f>
        <v>3</v>
      </c>
      <c r="S20" s="58" t="str">
        <f>ErgebnisseGesamt!T20</f>
        <v xml:space="preserve">   </v>
      </c>
      <c r="T20" s="59" t="str">
        <f>IF(ISNUMBER(ErgebnisseGesamt!U20),ErgebnisseGesamt!U20,"")</f>
        <v/>
      </c>
      <c r="U20" s="60" t="str">
        <f>IF(ISNUMBER(ErgebnisseGesamt!V20),ErgebnisseGesamt!V20,"")</f>
        <v/>
      </c>
      <c r="V20" s="60" t="str">
        <f>IF(ISNUMBER(ErgebnisseGesamt!W20),ErgebnisseGesamt!W20,"")</f>
        <v/>
      </c>
      <c r="W20" s="60" t="str">
        <f>IF(ISNUMBER(ErgebnisseGesamt!X20),ErgebnisseGesamt!X20,"")</f>
        <v/>
      </c>
      <c r="X20" s="61" t="str">
        <f>IF(ISNUMBER(ErgebnisseGesamt!Y20),ErgebnisseGesamt!Y20,"")</f>
        <v/>
      </c>
    </row>
    <row r="21" spans="1:24" ht="12.75" customHeight="1" x14ac:dyDescent="0.2">
      <c r="A21" s="62" t="str">
        <f>ErgebnisseGesamt!A5</f>
        <v xml:space="preserve">400       </v>
      </c>
      <c r="B21" s="158" t="str">
        <f>ErgebnisseGesamt!B5</f>
        <v>Oberösterreich</v>
      </c>
      <c r="C21" s="63">
        <f>ErgebnisseGesamt!C5</f>
        <v>129235</v>
      </c>
      <c r="D21" s="171">
        <f>ErgebnisseGesamt!D5</f>
        <v>18870</v>
      </c>
      <c r="E21" s="174">
        <f>ErgebnisseGesamt!E5</f>
        <v>63371</v>
      </c>
      <c r="F21" s="172">
        <f>ErgebnisseGesamt!G5</f>
        <v>592</v>
      </c>
      <c r="G21" s="171">
        <f>ErgebnisseGesamt!H5</f>
        <v>62779</v>
      </c>
      <c r="H21" s="63">
        <f>ErgebnisseGesamt!I5</f>
        <v>40936</v>
      </c>
      <c r="I21" s="172">
        <f>ErgebnisseGesamt!J5</f>
        <v>11738</v>
      </c>
      <c r="J21" s="173">
        <f>ErgebnisseGesamt!K5</f>
        <v>3133</v>
      </c>
      <c r="K21" s="172">
        <f>ErgebnisseGesamt!L5</f>
        <v>2886</v>
      </c>
      <c r="L21" s="64">
        <f>ErgebnisseGesamt!M5</f>
        <v>4086</v>
      </c>
      <c r="M21" s="66">
        <f>ErgebnisseGesamt!N5</f>
        <v>3236</v>
      </c>
      <c r="N21" s="67">
        <f>ErgebnisseGesamt!O5</f>
        <v>2498</v>
      </c>
      <c r="O21" s="67">
        <f>ErgebnisseGesamt!P5</f>
        <v>518</v>
      </c>
      <c r="P21" s="67">
        <f>ErgebnisseGesamt!Q5</f>
        <v>54</v>
      </c>
      <c r="Q21" s="67">
        <f>ErgebnisseGesamt!R5</f>
        <v>68</v>
      </c>
      <c r="R21" s="68">
        <f>ErgebnisseGesamt!S5</f>
        <v>86</v>
      </c>
      <c r="S21" s="159" t="str">
        <f>ErgebnisseGesamt!T5</f>
        <v>Los</v>
      </c>
      <c r="T21" s="63">
        <f>IF(ISNUMBER(ErgebnisseGesamt!U5),ErgebnisseGesamt!U5,"")</f>
        <v>5</v>
      </c>
      <c r="U21" s="65">
        <f>IF(ISNUMBER(ErgebnisseGesamt!V5),ErgebnisseGesamt!V5,"")</f>
        <v>3</v>
      </c>
      <c r="V21" s="65">
        <f>IF(ISNUMBER(ErgebnisseGesamt!W5),ErgebnisseGesamt!W5,"")</f>
        <v>3</v>
      </c>
      <c r="W21" s="65">
        <f>IF(ISNUMBER(ErgebnisseGesamt!X5),ErgebnisseGesamt!X5,"")</f>
        <v>0</v>
      </c>
      <c r="X21" s="64">
        <f>IF(ISNUMBER(ErgebnisseGesamt!Y5),ErgebnisseGesamt!Y5,"")</f>
        <v>1</v>
      </c>
    </row>
    <row r="22" spans="1:24" ht="12.75" customHeight="1" x14ac:dyDescent="0.2">
      <c r="A22" s="72"/>
      <c r="B22" s="73"/>
      <c r="C22" s="74"/>
      <c r="D22" s="74"/>
      <c r="E22" s="74"/>
      <c r="F22" s="74"/>
      <c r="G22" s="74"/>
      <c r="H22" s="74"/>
      <c r="I22" s="75"/>
      <c r="J22" s="76"/>
      <c r="K22" s="77"/>
      <c r="L22" s="160" t="s">
        <v>9</v>
      </c>
      <c r="M22" s="78">
        <f>ErgebnisseGesamt!N5</f>
        <v>3236</v>
      </c>
      <c r="N22" s="79">
        <f>ErgebnisseGesamt!Z5</f>
        <v>2503</v>
      </c>
      <c r="O22" s="79">
        <f>ErgebnisseGesamt!AA5</f>
        <v>521</v>
      </c>
      <c r="P22" s="79">
        <f>ErgebnisseGesamt!AB5</f>
        <v>57</v>
      </c>
      <c r="Q22" s="79">
        <f>ErgebnisseGesamt!AC5</f>
        <v>68</v>
      </c>
      <c r="R22" s="80">
        <f>ErgebnisseGesamt!AD5</f>
        <v>87</v>
      </c>
      <c r="S22" s="74"/>
      <c r="T22" s="74"/>
      <c r="U22" s="74"/>
      <c r="V22" s="74"/>
      <c r="W22" s="74"/>
      <c r="X22" s="81"/>
    </row>
    <row r="23" spans="1:24" x14ac:dyDescent="0.2">
      <c r="A23" s="82"/>
      <c r="B23" s="83"/>
      <c r="C23" s="84"/>
      <c r="D23" s="84"/>
      <c r="E23" s="84"/>
      <c r="F23" s="84"/>
      <c r="G23" s="84"/>
      <c r="H23" s="85"/>
      <c r="I23" s="86"/>
      <c r="J23" s="86"/>
      <c r="K23" s="86"/>
      <c r="L23" s="86"/>
      <c r="M23" s="87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8"/>
    </row>
    <row r="24" spans="1:24" ht="45" customHeight="1" x14ac:dyDescent="0.2">
      <c r="A24" s="26" t="s">
        <v>0</v>
      </c>
      <c r="B24" s="27" t="s">
        <v>18</v>
      </c>
      <c r="C24" s="28" t="s">
        <v>35</v>
      </c>
      <c r="D24" s="29" t="s">
        <v>82</v>
      </c>
      <c r="E24" s="30" t="s">
        <v>1</v>
      </c>
      <c r="F24" s="31" t="s">
        <v>2</v>
      </c>
      <c r="G24" s="32" t="s">
        <v>3</v>
      </c>
      <c r="H24" s="33" t="s">
        <v>45</v>
      </c>
      <c r="I24" s="34" t="s">
        <v>44</v>
      </c>
      <c r="J24" s="34" t="s">
        <v>4</v>
      </c>
      <c r="K24" s="34" t="s">
        <v>5</v>
      </c>
      <c r="L24" s="35" t="s">
        <v>6</v>
      </c>
      <c r="M24" s="179" t="s">
        <v>7</v>
      </c>
      <c r="N24" s="180"/>
      <c r="O24" s="180"/>
      <c r="P24" s="180"/>
      <c r="Q24" s="180"/>
      <c r="R24" s="181"/>
      <c r="S24" s="36" t="s">
        <v>13</v>
      </c>
      <c r="T24" s="182" t="s">
        <v>8</v>
      </c>
      <c r="U24" s="183"/>
      <c r="V24" s="183"/>
      <c r="W24" s="183"/>
      <c r="X24" s="184"/>
    </row>
    <row r="25" spans="1:24" x14ac:dyDescent="0.2">
      <c r="A25" s="109" t="str">
        <f>ErgebnisseGesamt!A4</f>
        <v xml:space="preserve">4         </v>
      </c>
      <c r="B25" s="110" t="str">
        <f>ErgebnisseGesamt!B4</f>
        <v>Oberösterreich</v>
      </c>
      <c r="C25" s="111">
        <f>ErgebnisseGesamt!C4</f>
        <v>129235</v>
      </c>
      <c r="D25" s="111">
        <f>ErgebnisseGesamt!D4</f>
        <v>18870</v>
      </c>
      <c r="E25" s="111">
        <f>ErgebnisseGesamt!E4</f>
        <v>63371</v>
      </c>
      <c r="F25" s="111">
        <f>ErgebnisseGesamt!G4</f>
        <v>592</v>
      </c>
      <c r="G25" s="111">
        <f>ErgebnisseGesamt!H4</f>
        <v>62779</v>
      </c>
      <c r="H25" s="111">
        <f>ErgebnisseGesamt!I4</f>
        <v>40936</v>
      </c>
      <c r="I25" s="111">
        <f>ErgebnisseGesamt!J4</f>
        <v>11738</v>
      </c>
      <c r="J25" s="111">
        <f>ErgebnisseGesamt!K4</f>
        <v>3133</v>
      </c>
      <c r="K25" s="111">
        <f>ErgebnisseGesamt!L4</f>
        <v>2886</v>
      </c>
      <c r="L25" s="111">
        <f>ErgebnisseGesamt!M4</f>
        <v>4086</v>
      </c>
      <c r="M25" s="112">
        <f>ErgebnisseGesamt!N4</f>
        <v>35</v>
      </c>
      <c r="N25" s="113">
        <f>ErgebnisseGesamt!O4</f>
        <v>24</v>
      </c>
      <c r="O25" s="113">
        <f>ErgebnisseGesamt!P4</f>
        <v>7</v>
      </c>
      <c r="P25" s="113">
        <f>ErgebnisseGesamt!Q4</f>
        <v>1</v>
      </c>
      <c r="Q25" s="113">
        <f>ErgebnisseGesamt!R4</f>
        <v>1</v>
      </c>
      <c r="R25" s="113">
        <f>ErgebnisseGesamt!S4</f>
        <v>2</v>
      </c>
      <c r="S25" s="108" t="str">
        <f>ErgebnisseGesamt!T4</f>
        <v xml:space="preserve">   </v>
      </c>
      <c r="T25" s="69" t="str">
        <f>IF(ISNUMBER(ErgebnisseGesamt!U4),ErgebnisseGesamt!U4,"")</f>
        <v/>
      </c>
      <c r="U25" s="70" t="str">
        <f>IF(ISNUMBER(ErgebnisseGesamt!V4),ErgebnisseGesamt!V4,"")</f>
        <v/>
      </c>
      <c r="V25" s="70" t="str">
        <f>IF(ISNUMBER(ErgebnisseGesamt!W4),ErgebnisseGesamt!W4,"")</f>
        <v/>
      </c>
      <c r="W25" s="70" t="str">
        <f>IF(ISNUMBER(ErgebnisseGesamt!X4),ErgebnisseGesamt!X4,"")</f>
        <v/>
      </c>
      <c r="X25" s="71" t="str">
        <f>IF(ISNUMBER(ErgebnisseGesamt!Y4),ErgebnisseGesamt!Y4,"")</f>
        <v/>
      </c>
    </row>
    <row r="26" spans="1:24" x14ac:dyDescent="0.2">
      <c r="A26" s="114"/>
      <c r="B26" s="115"/>
      <c r="C26" s="115"/>
      <c r="D26" s="115"/>
      <c r="E26" s="115"/>
      <c r="F26" s="115"/>
      <c r="G26" s="115"/>
      <c r="H26" s="115"/>
      <c r="I26" s="76"/>
      <c r="J26" s="76"/>
      <c r="K26" s="77"/>
      <c r="L26" s="160" t="s">
        <v>9</v>
      </c>
      <c r="M26" s="116">
        <f>ErgebnisseGesamt!N4</f>
        <v>35</v>
      </c>
      <c r="N26" s="111">
        <f>ErgebnisseGesamt!Z4</f>
        <v>24</v>
      </c>
      <c r="O26" s="111">
        <f>ErgebnisseGesamt!AA4</f>
        <v>7</v>
      </c>
      <c r="P26" s="111">
        <f>ErgebnisseGesamt!AB4</f>
        <v>1</v>
      </c>
      <c r="Q26" s="111">
        <f>ErgebnisseGesamt!AC4</f>
        <v>1</v>
      </c>
      <c r="R26" s="111">
        <f>ErgebnisseGesamt!AD4</f>
        <v>2</v>
      </c>
      <c r="S26" s="115"/>
      <c r="T26" s="115"/>
      <c r="U26" s="115"/>
      <c r="V26" s="115"/>
      <c r="W26" s="115"/>
      <c r="X26" s="117"/>
    </row>
    <row r="27" spans="1:24" x14ac:dyDescent="0.2">
      <c r="A27" s="82"/>
      <c r="B27" s="83"/>
      <c r="C27" s="84"/>
      <c r="D27" s="84"/>
      <c r="E27" s="84"/>
      <c r="F27" s="84"/>
      <c r="G27" s="84"/>
      <c r="H27" s="85"/>
      <c r="I27" s="86"/>
      <c r="J27" s="86"/>
      <c r="K27" s="86"/>
      <c r="L27" s="86"/>
      <c r="M27" s="87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8"/>
    </row>
    <row r="28" spans="1:24" x14ac:dyDescent="0.2">
      <c r="A28" s="89"/>
      <c r="B28" s="90" t="s">
        <v>10</v>
      </c>
      <c r="C28" s="91"/>
      <c r="D28" s="92" t="s">
        <v>11</v>
      </c>
      <c r="E28" s="93" t="s">
        <v>12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5"/>
    </row>
    <row r="29" spans="1:24" x14ac:dyDescent="0.2">
      <c r="A29" s="96">
        <f>ErgebnisseGesamt!BB4</f>
        <v>424</v>
      </c>
      <c r="B29" s="97" t="s">
        <v>14</v>
      </c>
      <c r="C29" s="98" t="s">
        <v>15</v>
      </c>
      <c r="D29" s="99">
        <f>ErgebnisseGesamt!BC4</f>
        <v>424</v>
      </c>
      <c r="E29" s="100">
        <f>ErgebnisseGesamt!BD4</f>
        <v>100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5"/>
    </row>
    <row r="30" spans="1:24" x14ac:dyDescent="0.2">
      <c r="A30" s="178">
        <f>ErgebnisseGesamt!BE4</f>
        <v>129235</v>
      </c>
      <c r="B30" s="102" t="s">
        <v>16</v>
      </c>
      <c r="C30" s="103" t="s">
        <v>15</v>
      </c>
      <c r="D30" s="104">
        <f>ErgebnisseGesamt!C4</f>
        <v>129235</v>
      </c>
      <c r="E30" s="105">
        <f>ErgebnisseGesamt!BF4</f>
        <v>100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7"/>
    </row>
  </sheetData>
  <mergeCells count="5">
    <mergeCell ref="M4:X4"/>
    <mergeCell ref="M5:R5"/>
    <mergeCell ref="T5:X5"/>
    <mergeCell ref="M24:R24"/>
    <mergeCell ref="T24:X24"/>
  </mergeCells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25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6.28515625" style="18" customWidth="1"/>
    <col min="2" max="2" width="25.7109375" style="18" customWidth="1"/>
    <col min="3" max="18" width="6.7109375" style="19" customWidth="1"/>
    <col min="19" max="16384" width="11.42578125" style="19"/>
  </cols>
  <sheetData>
    <row r="1" spans="1:18" x14ac:dyDescent="0.2">
      <c r="A1" s="17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7" t="str">
        <f ca="1">ErgebnisseGesamt!B4&amp;" - " &amp; RIGHT(CELL("dateiname",A1),LEN(CELL("dateiname",A1))-SEARCH("]",CELL("dateiname",A1)))</f>
        <v>Oberösterreich - Stimmanteile und Veränderung</v>
      </c>
    </row>
    <row r="4" spans="1:18" s="25" customFormat="1" ht="12.75" customHeight="1" x14ac:dyDescent="0.2">
      <c r="A4" s="20"/>
      <c r="B4" s="21"/>
      <c r="C4" s="179" t="str">
        <f>"Landwirtschaftskammerwahl "&amp;YEAR(ErgebnisseGesamt!CG4)&amp;" - Stimmanteile"</f>
        <v>Landwirtschaftskammerwahl 2021 - Stimmanteile</v>
      </c>
      <c r="D4" s="180"/>
      <c r="E4" s="180"/>
      <c r="F4" s="180"/>
      <c r="G4" s="180"/>
      <c r="H4" s="180"/>
      <c r="I4" s="180"/>
      <c r="J4" s="181"/>
      <c r="K4" s="179" t="str">
        <f>"Zu-/Abnahme gegenüber Landwirtschaftskammerwahl " &amp; YEAR(ErgebnisseGesamt!CG4)-6</f>
        <v>Zu-/Abnahme gegenüber Landwirtschaftskammerwahl 2015</v>
      </c>
      <c r="L4" s="180"/>
      <c r="M4" s="180"/>
      <c r="N4" s="180"/>
      <c r="O4" s="180"/>
      <c r="P4" s="180"/>
      <c r="Q4" s="180"/>
      <c r="R4" s="181"/>
    </row>
    <row r="5" spans="1:18" ht="24.75" customHeight="1" x14ac:dyDescent="0.2">
      <c r="A5" s="118" t="s">
        <v>0</v>
      </c>
      <c r="B5" s="119" t="s">
        <v>18</v>
      </c>
      <c r="C5" s="30" t="s">
        <v>17</v>
      </c>
      <c r="D5" s="31" t="s">
        <v>2</v>
      </c>
      <c r="E5" s="32" t="s">
        <v>3</v>
      </c>
      <c r="F5" s="33" t="s">
        <v>45</v>
      </c>
      <c r="G5" s="34" t="s">
        <v>44</v>
      </c>
      <c r="H5" s="34" t="s">
        <v>4</v>
      </c>
      <c r="I5" s="34" t="s">
        <v>5</v>
      </c>
      <c r="J5" s="35" t="s">
        <v>6</v>
      </c>
      <c r="K5" s="30" t="s">
        <v>17</v>
      </c>
      <c r="L5" s="31" t="s">
        <v>2</v>
      </c>
      <c r="M5" s="32" t="s">
        <v>3</v>
      </c>
      <c r="N5" s="33" t="s">
        <v>45</v>
      </c>
      <c r="O5" s="34" t="s">
        <v>44</v>
      </c>
      <c r="P5" s="34" t="s">
        <v>4</v>
      </c>
      <c r="Q5" s="34" t="s">
        <v>5</v>
      </c>
      <c r="R5" s="35" t="s">
        <v>6</v>
      </c>
    </row>
    <row r="6" spans="1:18" ht="12.75" customHeight="1" x14ac:dyDescent="0.2">
      <c r="A6" s="161" t="str">
        <f>ErgebnisseGesamt!A6</f>
        <v xml:space="preserve">404       </v>
      </c>
      <c r="B6" s="162" t="str">
        <f>ErgebnisseGesamt!B6</f>
        <v>Bezirk Braunau</v>
      </c>
      <c r="C6" s="120">
        <f>ErgebnisseGesamt!AE6</f>
        <v>41.84</v>
      </c>
      <c r="D6" s="121">
        <f>ErgebnisseGesamt!AG6</f>
        <v>1.03</v>
      </c>
      <c r="E6" s="122">
        <f>ErgebnisseGesamt!AH6</f>
        <v>98.97</v>
      </c>
      <c r="F6" s="120">
        <f>ErgebnisseGesamt!AI6</f>
        <v>66.78</v>
      </c>
      <c r="G6" s="121">
        <f>ErgebnisseGesamt!AJ6</f>
        <v>16.309999999999999</v>
      </c>
      <c r="H6" s="121">
        <f>ErgebnisseGesamt!AK6</f>
        <v>8.06</v>
      </c>
      <c r="I6" s="121">
        <f>ErgebnisseGesamt!AL6</f>
        <v>2.88</v>
      </c>
      <c r="J6" s="122">
        <f>ErgebnisseGesamt!AM6</f>
        <v>5.97</v>
      </c>
      <c r="K6" s="120">
        <f>ErgebnisseGesamt!AN6</f>
        <v>-6.02</v>
      </c>
      <c r="L6" s="121">
        <f>ErgebnisseGesamt!AP6</f>
        <v>-0.79</v>
      </c>
      <c r="M6" s="122">
        <f>ErgebnisseGesamt!AQ6</f>
        <v>0.79</v>
      </c>
      <c r="N6" s="120">
        <f>ErgebnisseGesamt!AR6</f>
        <v>1.27</v>
      </c>
      <c r="O6" s="121">
        <f>ErgebnisseGesamt!AS6</f>
        <v>3.19</v>
      </c>
      <c r="P6" s="121">
        <f>ErgebnisseGesamt!AT6</f>
        <v>-3.61</v>
      </c>
      <c r="Q6" s="121">
        <f>ErgebnisseGesamt!AU6</f>
        <v>-1.41</v>
      </c>
      <c r="R6" s="122">
        <f>ErgebnisseGesamt!AV6</f>
        <v>0.56000000000000005</v>
      </c>
    </row>
    <row r="7" spans="1:18" ht="12.75" customHeight="1" x14ac:dyDescent="0.2">
      <c r="A7" s="161" t="str">
        <f>ErgebnisseGesamt!A7</f>
        <v xml:space="preserve">405       </v>
      </c>
      <c r="B7" s="162" t="str">
        <f>ErgebnisseGesamt!B7</f>
        <v>Bezirk Eferding</v>
      </c>
      <c r="C7" s="120">
        <f>ErgebnisseGesamt!AE7</f>
        <v>54.39</v>
      </c>
      <c r="D7" s="121">
        <f>ErgebnisseGesamt!AG7</f>
        <v>0.68</v>
      </c>
      <c r="E7" s="122">
        <f>ErgebnisseGesamt!AH7</f>
        <v>99.32</v>
      </c>
      <c r="F7" s="120">
        <f>ErgebnisseGesamt!AI7</f>
        <v>62.74</v>
      </c>
      <c r="G7" s="121">
        <f>ErgebnisseGesamt!AJ7</f>
        <v>21.94</v>
      </c>
      <c r="H7" s="121">
        <f>ErgebnisseGesamt!AK7</f>
        <v>6.77</v>
      </c>
      <c r="I7" s="121">
        <f>ErgebnisseGesamt!AL7</f>
        <v>3.29</v>
      </c>
      <c r="J7" s="122">
        <f>ErgebnisseGesamt!AM7</f>
        <v>5.25</v>
      </c>
      <c r="K7" s="120">
        <f>ErgebnisseGesamt!AN7</f>
        <v>-2.8</v>
      </c>
      <c r="L7" s="121">
        <f>ErgebnisseGesamt!AP7</f>
        <v>-1.27</v>
      </c>
      <c r="M7" s="122">
        <f>ErgebnisseGesamt!AQ7</f>
        <v>1.27</v>
      </c>
      <c r="N7" s="120">
        <f>ErgebnisseGesamt!AR7</f>
        <v>-1.56</v>
      </c>
      <c r="O7" s="121">
        <f>ErgebnisseGesamt!AS7</f>
        <v>7.44</v>
      </c>
      <c r="P7" s="121">
        <f>ErgebnisseGesamt!AT7</f>
        <v>-6.09</v>
      </c>
      <c r="Q7" s="121">
        <f>ErgebnisseGesamt!AU7</f>
        <v>-1.1100000000000001</v>
      </c>
      <c r="R7" s="122">
        <f>ErgebnisseGesamt!AV7</f>
        <v>1.31</v>
      </c>
    </row>
    <row r="8" spans="1:18" ht="12.75" customHeight="1" x14ac:dyDescent="0.2">
      <c r="A8" s="161" t="str">
        <f>ErgebnisseGesamt!A8</f>
        <v xml:space="preserve">406       </v>
      </c>
      <c r="B8" s="162" t="str">
        <f>ErgebnisseGesamt!B8</f>
        <v>Bezirk Freistadt</v>
      </c>
      <c r="C8" s="120">
        <f>ErgebnisseGesamt!AE8</f>
        <v>47.73</v>
      </c>
      <c r="D8" s="121">
        <f>ErgebnisseGesamt!AG8</f>
        <v>0.98</v>
      </c>
      <c r="E8" s="122">
        <f>ErgebnisseGesamt!AH8</f>
        <v>99.02</v>
      </c>
      <c r="F8" s="120">
        <f>ErgebnisseGesamt!AI8</f>
        <v>66.45</v>
      </c>
      <c r="G8" s="121">
        <f>ErgebnisseGesamt!AJ8</f>
        <v>18.149999999999999</v>
      </c>
      <c r="H8" s="121">
        <f>ErgebnisseGesamt!AK8</f>
        <v>3.5</v>
      </c>
      <c r="I8" s="121">
        <f>ErgebnisseGesamt!AL8</f>
        <v>6.04</v>
      </c>
      <c r="J8" s="122">
        <f>ErgebnisseGesamt!AM8</f>
        <v>5.85</v>
      </c>
      <c r="K8" s="120">
        <f>ErgebnisseGesamt!AN8</f>
        <v>-6.16</v>
      </c>
      <c r="L8" s="121">
        <f>ErgebnisseGesamt!AP8</f>
        <v>-1.05</v>
      </c>
      <c r="M8" s="122">
        <f>ErgebnisseGesamt!AQ8</f>
        <v>1.05</v>
      </c>
      <c r="N8" s="120">
        <f>ErgebnisseGesamt!AR8</f>
        <v>0.91</v>
      </c>
      <c r="O8" s="121">
        <f>ErgebnisseGesamt!AS8</f>
        <v>2.4</v>
      </c>
      <c r="P8" s="121">
        <f>ErgebnisseGesamt!AT8</f>
        <v>-2.66</v>
      </c>
      <c r="Q8" s="121">
        <f>ErgebnisseGesamt!AU8</f>
        <v>-2.06</v>
      </c>
      <c r="R8" s="122">
        <f>ErgebnisseGesamt!AV8</f>
        <v>1.41</v>
      </c>
    </row>
    <row r="9" spans="1:18" ht="12.75" customHeight="1" x14ac:dyDescent="0.2">
      <c r="A9" s="161" t="str">
        <f>ErgebnisseGesamt!A9</f>
        <v xml:space="preserve">407       </v>
      </c>
      <c r="B9" s="162" t="str">
        <f>ErgebnisseGesamt!B9</f>
        <v>Bezirk Gmunden</v>
      </c>
      <c r="C9" s="120">
        <f>ErgebnisseGesamt!AE9</f>
        <v>44.68</v>
      </c>
      <c r="D9" s="121">
        <f>ErgebnisseGesamt!AG9</f>
        <v>0.74</v>
      </c>
      <c r="E9" s="122">
        <f>ErgebnisseGesamt!AH9</f>
        <v>99.26</v>
      </c>
      <c r="F9" s="120">
        <f>ErgebnisseGesamt!AI9</f>
        <v>59.42</v>
      </c>
      <c r="G9" s="121">
        <f>ErgebnisseGesamt!AJ9</f>
        <v>16.12</v>
      </c>
      <c r="H9" s="121">
        <f>ErgebnisseGesamt!AK9</f>
        <v>5.43</v>
      </c>
      <c r="I9" s="121">
        <f>ErgebnisseGesamt!AL9</f>
        <v>11.89</v>
      </c>
      <c r="J9" s="122">
        <f>ErgebnisseGesamt!AM9</f>
        <v>7.14</v>
      </c>
      <c r="K9" s="120">
        <f>ErgebnisseGesamt!AN9</f>
        <v>-3.63</v>
      </c>
      <c r="L9" s="121">
        <f>ErgebnisseGesamt!AP9</f>
        <v>-0.83</v>
      </c>
      <c r="M9" s="122">
        <f>ErgebnisseGesamt!AQ9</f>
        <v>0.83</v>
      </c>
      <c r="N9" s="120">
        <f>ErgebnisseGesamt!AR9</f>
        <v>2.33</v>
      </c>
      <c r="O9" s="121">
        <f>ErgebnisseGesamt!AS9</f>
        <v>3.73</v>
      </c>
      <c r="P9" s="121">
        <f>ErgebnisseGesamt!AT9</f>
        <v>-3.22</v>
      </c>
      <c r="Q9" s="121">
        <f>ErgebnisseGesamt!AU9</f>
        <v>-3.94</v>
      </c>
      <c r="R9" s="122">
        <f>ErgebnisseGesamt!AV9</f>
        <v>1.1100000000000001</v>
      </c>
    </row>
    <row r="10" spans="1:18" ht="12.75" customHeight="1" x14ac:dyDescent="0.2">
      <c r="A10" s="161" t="str">
        <f>ErgebnisseGesamt!A10</f>
        <v xml:space="preserve">408       </v>
      </c>
      <c r="B10" s="162" t="str">
        <f>ErgebnisseGesamt!B10</f>
        <v>Bezirk Grieskirchen</v>
      </c>
      <c r="C10" s="120">
        <f>ErgebnisseGesamt!AE10</f>
        <v>53.84</v>
      </c>
      <c r="D10" s="121">
        <f>ErgebnisseGesamt!AG10</f>
        <v>0.83</v>
      </c>
      <c r="E10" s="122">
        <f>ErgebnisseGesamt!AH10</f>
        <v>99.17</v>
      </c>
      <c r="F10" s="120">
        <f>ErgebnisseGesamt!AI10</f>
        <v>56.63</v>
      </c>
      <c r="G10" s="121">
        <f>ErgebnisseGesamt!AJ10</f>
        <v>28.83</v>
      </c>
      <c r="H10" s="121">
        <f>ErgebnisseGesamt!AK10</f>
        <v>5.43</v>
      </c>
      <c r="I10" s="121">
        <f>ErgebnisseGesamt!AL10</f>
        <v>2.74</v>
      </c>
      <c r="J10" s="122">
        <f>ErgebnisseGesamt!AM10</f>
        <v>6.36</v>
      </c>
      <c r="K10" s="120">
        <f>ErgebnisseGesamt!AN10</f>
        <v>-1.25</v>
      </c>
      <c r="L10" s="121">
        <f>ErgebnisseGesamt!AP10</f>
        <v>-1.28</v>
      </c>
      <c r="M10" s="122">
        <f>ErgebnisseGesamt!AQ10</f>
        <v>1.28</v>
      </c>
      <c r="N10" s="120">
        <f>ErgebnisseGesamt!AR10</f>
        <v>-3.86</v>
      </c>
      <c r="O10" s="121">
        <f>ErgebnisseGesamt!AS10</f>
        <v>13.2</v>
      </c>
      <c r="P10" s="121">
        <f>ErgebnisseGesamt!AT10</f>
        <v>-7.88</v>
      </c>
      <c r="Q10" s="121">
        <f>ErgebnisseGesamt!AU10</f>
        <v>-1.95</v>
      </c>
      <c r="R10" s="122">
        <f>ErgebnisseGesamt!AV10</f>
        <v>0.48</v>
      </c>
    </row>
    <row r="11" spans="1:18" ht="12.75" customHeight="1" x14ac:dyDescent="0.2">
      <c r="A11" s="161" t="str">
        <f>ErgebnisseGesamt!A11</f>
        <v xml:space="preserve">409       </v>
      </c>
      <c r="B11" s="162" t="str">
        <f>ErgebnisseGesamt!B11</f>
        <v>Bezirk Kirchdorf</v>
      </c>
      <c r="C11" s="120">
        <f>ErgebnisseGesamt!AE11</f>
        <v>50.3</v>
      </c>
      <c r="D11" s="121">
        <f>ErgebnisseGesamt!AG11</f>
        <v>0.92</v>
      </c>
      <c r="E11" s="122">
        <f>ErgebnisseGesamt!AH11</f>
        <v>99.08</v>
      </c>
      <c r="F11" s="120">
        <f>ErgebnisseGesamt!AI11</f>
        <v>68.319999999999993</v>
      </c>
      <c r="G11" s="121">
        <f>ErgebnisseGesamt!AJ11</f>
        <v>15</v>
      </c>
      <c r="H11" s="121">
        <f>ErgebnisseGesamt!AK11</f>
        <v>5.64</v>
      </c>
      <c r="I11" s="121">
        <f>ErgebnisseGesamt!AL11</f>
        <v>4.88</v>
      </c>
      <c r="J11" s="122">
        <f>ErgebnisseGesamt!AM11</f>
        <v>6.16</v>
      </c>
      <c r="K11" s="120">
        <f>ErgebnisseGesamt!AN11</f>
        <v>-2.11</v>
      </c>
      <c r="L11" s="121">
        <f>ErgebnisseGesamt!AP11</f>
        <v>-1.1599999999999999</v>
      </c>
      <c r="M11" s="122">
        <f>ErgebnisseGesamt!AQ11</f>
        <v>1.1599999999999999</v>
      </c>
      <c r="N11" s="120">
        <f>ErgebnisseGesamt!AR11</f>
        <v>3.19</v>
      </c>
      <c r="O11" s="121">
        <f>ErgebnisseGesamt!AS11</f>
        <v>1.65</v>
      </c>
      <c r="P11" s="121">
        <f>ErgebnisseGesamt!AT11</f>
        <v>-4.05</v>
      </c>
      <c r="Q11" s="121">
        <f>ErgebnisseGesamt!AU11</f>
        <v>-1.95</v>
      </c>
      <c r="R11" s="122">
        <f>ErgebnisseGesamt!AV11</f>
        <v>1.1599999999999999</v>
      </c>
    </row>
    <row r="12" spans="1:18" ht="12.75" customHeight="1" x14ac:dyDescent="0.2">
      <c r="A12" s="161" t="str">
        <f>ErgebnisseGesamt!A12</f>
        <v xml:space="preserve">410       </v>
      </c>
      <c r="B12" s="162" t="str">
        <f>ErgebnisseGesamt!B12</f>
        <v>Bezirk Linz-Land</v>
      </c>
      <c r="C12" s="120">
        <f>ErgebnisseGesamt!AE12</f>
        <v>53.07</v>
      </c>
      <c r="D12" s="121">
        <f>ErgebnisseGesamt!AG12</f>
        <v>1.05</v>
      </c>
      <c r="E12" s="122">
        <f>ErgebnisseGesamt!AH12</f>
        <v>98.95</v>
      </c>
      <c r="F12" s="120">
        <f>ErgebnisseGesamt!AI12</f>
        <v>70.900000000000006</v>
      </c>
      <c r="G12" s="121">
        <f>ErgebnisseGesamt!AJ12</f>
        <v>13.09</v>
      </c>
      <c r="H12" s="121">
        <f>ErgebnisseGesamt!AK12</f>
        <v>4.72</v>
      </c>
      <c r="I12" s="121">
        <f>ErgebnisseGesamt!AL12</f>
        <v>2.4500000000000002</v>
      </c>
      <c r="J12" s="122">
        <f>ErgebnisseGesamt!AM12</f>
        <v>8.84</v>
      </c>
      <c r="K12" s="120">
        <f>ErgebnisseGesamt!AN12</f>
        <v>-0.6</v>
      </c>
      <c r="L12" s="121">
        <f>ErgebnisseGesamt!AP12</f>
        <v>-0.28000000000000003</v>
      </c>
      <c r="M12" s="122">
        <f>ErgebnisseGesamt!AQ12</f>
        <v>0.28000000000000003</v>
      </c>
      <c r="N12" s="120">
        <f>ErgebnisseGesamt!AR12</f>
        <v>-3.24</v>
      </c>
      <c r="O12" s="121">
        <f>ErgebnisseGesamt!AS12</f>
        <v>3.32</v>
      </c>
      <c r="P12" s="121">
        <f>ErgebnisseGesamt!AT12</f>
        <v>-2.72</v>
      </c>
      <c r="Q12" s="121">
        <f>ErgebnisseGesamt!AU12</f>
        <v>-0.45</v>
      </c>
      <c r="R12" s="122">
        <f>ErgebnisseGesamt!AV12</f>
        <v>3.1</v>
      </c>
    </row>
    <row r="13" spans="1:18" ht="12.75" customHeight="1" x14ac:dyDescent="0.2">
      <c r="A13" s="161" t="str">
        <f>ErgebnisseGesamt!A13</f>
        <v xml:space="preserve">411       </v>
      </c>
      <c r="B13" s="162" t="str">
        <f>ErgebnisseGesamt!B13</f>
        <v>Bezirk Perg</v>
      </c>
      <c r="C13" s="120">
        <f>ErgebnisseGesamt!AE13</f>
        <v>52.82</v>
      </c>
      <c r="D13" s="121">
        <f>ErgebnisseGesamt!AG13</f>
        <v>1.21</v>
      </c>
      <c r="E13" s="122">
        <f>ErgebnisseGesamt!AH13</f>
        <v>98.79</v>
      </c>
      <c r="F13" s="120">
        <f>ErgebnisseGesamt!AI13</f>
        <v>67.44</v>
      </c>
      <c r="G13" s="121">
        <f>ErgebnisseGesamt!AJ13</f>
        <v>16.38</v>
      </c>
      <c r="H13" s="121">
        <f>ErgebnisseGesamt!AK13</f>
        <v>2.98</v>
      </c>
      <c r="I13" s="121">
        <f>ErgebnisseGesamt!AL13</f>
        <v>7.59</v>
      </c>
      <c r="J13" s="122">
        <f>ErgebnisseGesamt!AM13</f>
        <v>5.6</v>
      </c>
      <c r="K13" s="120">
        <f>ErgebnisseGesamt!AN13</f>
        <v>-8.5500000000000007</v>
      </c>
      <c r="L13" s="121">
        <f>ErgebnisseGesamt!AP13</f>
        <v>-1.38</v>
      </c>
      <c r="M13" s="122">
        <f>ErgebnisseGesamt!AQ13</f>
        <v>1.38</v>
      </c>
      <c r="N13" s="120">
        <f>ErgebnisseGesamt!AR13</f>
        <v>-1.69</v>
      </c>
      <c r="O13" s="121">
        <f>ErgebnisseGesamt!AS13</f>
        <v>4.2300000000000004</v>
      </c>
      <c r="P13" s="121">
        <f>ErgebnisseGesamt!AT13</f>
        <v>-1.61</v>
      </c>
      <c r="Q13" s="121">
        <f>ErgebnisseGesamt!AU13</f>
        <v>-2.27</v>
      </c>
      <c r="R13" s="122">
        <f>ErgebnisseGesamt!AV13</f>
        <v>1.33</v>
      </c>
    </row>
    <row r="14" spans="1:18" ht="12.75" customHeight="1" x14ac:dyDescent="0.2">
      <c r="A14" s="161" t="str">
        <f>ErgebnisseGesamt!A14</f>
        <v xml:space="preserve">412       </v>
      </c>
      <c r="B14" s="162" t="str">
        <f>ErgebnisseGesamt!B14</f>
        <v>Bezirk Ried</v>
      </c>
      <c r="C14" s="120">
        <f>ErgebnisseGesamt!AE14</f>
        <v>52.81</v>
      </c>
      <c r="D14" s="121">
        <f>ErgebnisseGesamt!AG14</f>
        <v>0.72</v>
      </c>
      <c r="E14" s="122">
        <f>ErgebnisseGesamt!AH14</f>
        <v>99.28</v>
      </c>
      <c r="F14" s="120">
        <f>ErgebnisseGesamt!AI14</f>
        <v>66.849999999999994</v>
      </c>
      <c r="G14" s="121">
        <f>ErgebnisseGesamt!AJ14</f>
        <v>16.600000000000001</v>
      </c>
      <c r="H14" s="121">
        <f>ErgebnisseGesamt!AK14</f>
        <v>5.68</v>
      </c>
      <c r="I14" s="121">
        <f>ErgebnisseGesamt!AL14</f>
        <v>2.11</v>
      </c>
      <c r="J14" s="122">
        <f>ErgebnisseGesamt!AM14</f>
        <v>8.76</v>
      </c>
      <c r="K14" s="120">
        <f>ErgebnisseGesamt!AN14</f>
        <v>-3.51</v>
      </c>
      <c r="L14" s="121">
        <f>ErgebnisseGesamt!AP14</f>
        <v>-0.94</v>
      </c>
      <c r="M14" s="122">
        <f>ErgebnisseGesamt!AQ14</f>
        <v>0.94</v>
      </c>
      <c r="N14" s="120">
        <f>ErgebnisseGesamt!AR14</f>
        <v>0.24</v>
      </c>
      <c r="O14" s="121">
        <f>ErgebnisseGesamt!AS14</f>
        <v>4.01</v>
      </c>
      <c r="P14" s="121">
        <f>ErgebnisseGesamt!AT14</f>
        <v>-5.31</v>
      </c>
      <c r="Q14" s="121">
        <f>ErgebnisseGesamt!AU14</f>
        <v>-1.49</v>
      </c>
      <c r="R14" s="122">
        <f>ErgebnisseGesamt!AV14</f>
        <v>2.5499999999999998</v>
      </c>
    </row>
    <row r="15" spans="1:18" ht="12.75" customHeight="1" x14ac:dyDescent="0.2">
      <c r="A15" s="161" t="str">
        <f>ErgebnisseGesamt!A15</f>
        <v xml:space="preserve">413       </v>
      </c>
      <c r="B15" s="162" t="str">
        <f>ErgebnisseGesamt!B15</f>
        <v>Bezirk Rohrbach</v>
      </c>
      <c r="C15" s="177">
        <f>ErgebnisseGesamt!AE15</f>
        <v>43.54</v>
      </c>
      <c r="D15" s="175">
        <f>ErgebnisseGesamt!AG15</f>
        <v>0.91</v>
      </c>
      <c r="E15" s="176">
        <f>ErgebnisseGesamt!AH15</f>
        <v>99.09</v>
      </c>
      <c r="F15" s="177">
        <f>ErgebnisseGesamt!AI15</f>
        <v>64.849999999999994</v>
      </c>
      <c r="G15" s="175">
        <f>ErgebnisseGesamt!AJ15</f>
        <v>20.88</v>
      </c>
      <c r="H15" s="175">
        <f>ErgebnisseGesamt!AK15</f>
        <v>2.7</v>
      </c>
      <c r="I15" s="175">
        <f>ErgebnisseGesamt!AL15</f>
        <v>5.35</v>
      </c>
      <c r="J15" s="176">
        <f>ErgebnisseGesamt!AM15</f>
        <v>6.22</v>
      </c>
      <c r="K15" s="177">
        <f>ErgebnisseGesamt!AN15</f>
        <v>-9.81</v>
      </c>
      <c r="L15" s="175">
        <f>ErgebnisseGesamt!AP15</f>
        <v>-0.85</v>
      </c>
      <c r="M15" s="176">
        <f>ErgebnisseGesamt!AQ15</f>
        <v>0.85</v>
      </c>
      <c r="N15" s="177">
        <f>ErgebnisseGesamt!AR15</f>
        <v>-3.2</v>
      </c>
      <c r="O15" s="175">
        <f>ErgebnisseGesamt!AS15</f>
        <v>2.35</v>
      </c>
      <c r="P15" s="175">
        <f>ErgebnisseGesamt!AT15</f>
        <v>-0.76</v>
      </c>
      <c r="Q15" s="175">
        <f>ErgebnisseGesamt!AU15</f>
        <v>-0.24</v>
      </c>
      <c r="R15" s="176">
        <f>ErgebnisseGesamt!AV15</f>
        <v>1.85</v>
      </c>
    </row>
    <row r="16" spans="1:18" ht="12.75" customHeight="1" x14ac:dyDescent="0.2">
      <c r="A16" s="161" t="str">
        <f>ErgebnisseGesamt!A16</f>
        <v xml:space="preserve">414       </v>
      </c>
      <c r="B16" s="162" t="str">
        <f>ErgebnisseGesamt!B16</f>
        <v>Bezirk Schärding</v>
      </c>
      <c r="C16" s="177">
        <f>ErgebnisseGesamt!AE16</f>
        <v>52.64</v>
      </c>
      <c r="D16" s="175">
        <f>ErgebnisseGesamt!AG16</f>
        <v>0.78</v>
      </c>
      <c r="E16" s="176">
        <f>ErgebnisseGesamt!AH16</f>
        <v>99.22</v>
      </c>
      <c r="F16" s="177">
        <f>ErgebnisseGesamt!AI16</f>
        <v>57.9</v>
      </c>
      <c r="G16" s="175">
        <f>ErgebnisseGesamt!AJ16</f>
        <v>29.26</v>
      </c>
      <c r="H16" s="175">
        <f>ErgebnisseGesamt!AK16</f>
        <v>4.5199999999999996</v>
      </c>
      <c r="I16" s="175">
        <f>ErgebnisseGesamt!AL16</f>
        <v>3.6</v>
      </c>
      <c r="J16" s="176">
        <f>ErgebnisseGesamt!AM16</f>
        <v>4.72</v>
      </c>
      <c r="K16" s="177">
        <f>ErgebnisseGesamt!AN16</f>
        <v>-1.66</v>
      </c>
      <c r="L16" s="175">
        <f>ErgebnisseGesamt!AP16</f>
        <v>-0.59</v>
      </c>
      <c r="M16" s="176">
        <f>ErgebnisseGesamt!AQ16</f>
        <v>0.59</v>
      </c>
      <c r="N16" s="177">
        <f>ErgebnisseGesamt!AR16</f>
        <v>-0.57999999999999996</v>
      </c>
      <c r="O16" s="175">
        <f>ErgebnisseGesamt!AS16</f>
        <v>7.58</v>
      </c>
      <c r="P16" s="175">
        <f>ErgebnisseGesamt!AT16</f>
        <v>-3.4</v>
      </c>
      <c r="Q16" s="175">
        <f>ErgebnisseGesamt!AU16</f>
        <v>-4.0199999999999996</v>
      </c>
      <c r="R16" s="176">
        <f>ErgebnisseGesamt!AV16</f>
        <v>0.42</v>
      </c>
    </row>
    <row r="17" spans="1:18" ht="12.75" customHeight="1" x14ac:dyDescent="0.2">
      <c r="A17" s="161" t="str">
        <f>ErgebnisseGesamt!A17</f>
        <v xml:space="preserve">415       </v>
      </c>
      <c r="B17" s="162" t="str">
        <f>ErgebnisseGesamt!B17</f>
        <v>Bezirk Steyr-Land</v>
      </c>
      <c r="C17" s="177">
        <f>ErgebnisseGesamt!AE17</f>
        <v>55.87</v>
      </c>
      <c r="D17" s="175">
        <f>ErgebnisseGesamt!AG17</f>
        <v>1.21</v>
      </c>
      <c r="E17" s="176">
        <f>ErgebnisseGesamt!AH17</f>
        <v>98.79</v>
      </c>
      <c r="F17" s="177">
        <f>ErgebnisseGesamt!AI17</f>
        <v>64.14</v>
      </c>
      <c r="G17" s="175">
        <f>ErgebnisseGesamt!AJ17</f>
        <v>19.670000000000002</v>
      </c>
      <c r="H17" s="175">
        <f>ErgebnisseGesamt!AK17</f>
        <v>3.2</v>
      </c>
      <c r="I17" s="175">
        <f>ErgebnisseGesamt!AL17</f>
        <v>7.84</v>
      </c>
      <c r="J17" s="176">
        <f>ErgebnisseGesamt!AM17</f>
        <v>5.15</v>
      </c>
      <c r="K17" s="177">
        <f>ErgebnisseGesamt!AN17</f>
        <v>-1.08</v>
      </c>
      <c r="L17" s="175">
        <f>ErgebnisseGesamt!AP17</f>
        <v>-0.83</v>
      </c>
      <c r="M17" s="176">
        <f>ErgebnisseGesamt!AQ17</f>
        <v>0.83</v>
      </c>
      <c r="N17" s="177">
        <f>ErgebnisseGesamt!AR17</f>
        <v>-0.57999999999999996</v>
      </c>
      <c r="O17" s="175">
        <f>ErgebnisseGesamt!AS17</f>
        <v>1.75</v>
      </c>
      <c r="P17" s="175">
        <f>ErgebnisseGesamt!AT17</f>
        <v>-3.53</v>
      </c>
      <c r="Q17" s="175">
        <f>ErgebnisseGesamt!AU17</f>
        <v>1.77</v>
      </c>
      <c r="R17" s="176">
        <f>ErgebnisseGesamt!AV17</f>
        <v>0.57999999999999996</v>
      </c>
    </row>
    <row r="18" spans="1:18" ht="12.75" customHeight="1" x14ac:dyDescent="0.2">
      <c r="A18" s="161" t="str">
        <f>ErgebnisseGesamt!A18</f>
        <v xml:space="preserve">416       </v>
      </c>
      <c r="B18" s="162" t="str">
        <f>ErgebnisseGesamt!B18</f>
        <v>Bezirk Urfahr-Umgebung</v>
      </c>
      <c r="C18" s="177">
        <f>ErgebnisseGesamt!AE18</f>
        <v>47.66</v>
      </c>
      <c r="D18" s="175">
        <f>ErgebnisseGesamt!AG18</f>
        <v>1.1100000000000001</v>
      </c>
      <c r="E18" s="176">
        <f>ErgebnisseGesamt!AH18</f>
        <v>98.89</v>
      </c>
      <c r="F18" s="177">
        <f>ErgebnisseGesamt!AI18</f>
        <v>68.84</v>
      </c>
      <c r="G18" s="175">
        <f>ErgebnisseGesamt!AJ18</f>
        <v>16.97</v>
      </c>
      <c r="H18" s="175">
        <f>ErgebnisseGesamt!AK18</f>
        <v>2.27</v>
      </c>
      <c r="I18" s="175">
        <f>ErgebnisseGesamt!AL18</f>
        <v>3.54</v>
      </c>
      <c r="J18" s="176">
        <f>ErgebnisseGesamt!AM18</f>
        <v>8.3800000000000008</v>
      </c>
      <c r="K18" s="177">
        <f>ErgebnisseGesamt!AN18</f>
        <v>-5.73</v>
      </c>
      <c r="L18" s="175">
        <f>ErgebnisseGesamt!AP18</f>
        <v>-0.73</v>
      </c>
      <c r="M18" s="176">
        <f>ErgebnisseGesamt!AQ18</f>
        <v>0.73</v>
      </c>
      <c r="N18" s="177">
        <f>ErgebnisseGesamt!AR18</f>
        <v>-0.86</v>
      </c>
      <c r="O18" s="175">
        <f>ErgebnisseGesamt!AS18</f>
        <v>2.78</v>
      </c>
      <c r="P18" s="175">
        <f>ErgebnisseGesamt!AT18</f>
        <v>-1.77</v>
      </c>
      <c r="Q18" s="175">
        <f>ErgebnisseGesamt!AU18</f>
        <v>-2.35</v>
      </c>
      <c r="R18" s="176">
        <f>ErgebnisseGesamt!AV18</f>
        <v>2.2000000000000002</v>
      </c>
    </row>
    <row r="19" spans="1:18" ht="12.75" customHeight="1" x14ac:dyDescent="0.2">
      <c r="A19" s="161" t="str">
        <f>ErgebnisseGesamt!A19</f>
        <v xml:space="preserve">417       </v>
      </c>
      <c r="B19" s="162" t="str">
        <f>ErgebnisseGesamt!B19</f>
        <v>Bezirk Vöcklabruck</v>
      </c>
      <c r="C19" s="120">
        <f>ErgebnisseGesamt!AE19</f>
        <v>44.42</v>
      </c>
      <c r="D19" s="121">
        <f>ErgebnisseGesamt!AG19</f>
        <v>0.92</v>
      </c>
      <c r="E19" s="122">
        <f>ErgebnisseGesamt!AH19</f>
        <v>99.08</v>
      </c>
      <c r="F19" s="120">
        <f>ErgebnisseGesamt!AI19</f>
        <v>67.45</v>
      </c>
      <c r="G19" s="121">
        <f>ErgebnisseGesamt!AJ19</f>
        <v>14.9</v>
      </c>
      <c r="H19" s="121">
        <f>ErgebnisseGesamt!AK19</f>
        <v>6.08</v>
      </c>
      <c r="I19" s="121">
        <f>ErgebnisseGesamt!AL19</f>
        <v>4.16</v>
      </c>
      <c r="J19" s="122">
        <f>ErgebnisseGesamt!AM19</f>
        <v>7.41</v>
      </c>
      <c r="K19" s="120">
        <f>ErgebnisseGesamt!AN19</f>
        <v>-4.08</v>
      </c>
      <c r="L19" s="121">
        <f>ErgebnisseGesamt!AP19</f>
        <v>-0.72</v>
      </c>
      <c r="M19" s="122">
        <f>ErgebnisseGesamt!AQ19</f>
        <v>0.72</v>
      </c>
      <c r="N19" s="120">
        <f>ErgebnisseGesamt!AR19</f>
        <v>-1.34</v>
      </c>
      <c r="O19" s="121">
        <f>ErgebnisseGesamt!AS19</f>
        <v>3.8</v>
      </c>
      <c r="P19" s="121">
        <f>ErgebnisseGesamt!AT19</f>
        <v>-3.19</v>
      </c>
      <c r="Q19" s="121">
        <f>ErgebnisseGesamt!AU19</f>
        <v>-1.36</v>
      </c>
      <c r="R19" s="122">
        <f>ErgebnisseGesamt!AV19</f>
        <v>2.08</v>
      </c>
    </row>
    <row r="20" spans="1:18" ht="12.75" customHeight="1" x14ac:dyDescent="0.2">
      <c r="A20" s="52" t="str">
        <f>ErgebnisseGesamt!A20</f>
        <v xml:space="preserve">418       </v>
      </c>
      <c r="B20" s="53" t="str">
        <f>ErgebnisseGesamt!B20</f>
        <v>Bezirk Wels-Land</v>
      </c>
      <c r="C20" s="123">
        <f>ErgebnisseGesamt!AE20</f>
        <v>55.64</v>
      </c>
      <c r="D20" s="124">
        <f>ErgebnisseGesamt!AG20</f>
        <v>0.74</v>
      </c>
      <c r="E20" s="125">
        <f>ErgebnisseGesamt!AH20</f>
        <v>99.26</v>
      </c>
      <c r="F20" s="123">
        <f>ErgebnisseGesamt!AI20</f>
        <v>70.02</v>
      </c>
      <c r="G20" s="124">
        <f>ErgebnisseGesamt!AJ20</f>
        <v>13.18</v>
      </c>
      <c r="H20" s="124">
        <f>ErgebnisseGesamt!AK20</f>
        <v>9.7200000000000006</v>
      </c>
      <c r="I20" s="124">
        <f>ErgebnisseGesamt!AL20</f>
        <v>1.27</v>
      </c>
      <c r="J20" s="125">
        <f>ErgebnisseGesamt!AM20</f>
        <v>5.81</v>
      </c>
      <c r="K20" s="123">
        <f>ErgebnisseGesamt!AN20</f>
        <v>-4.9800000000000004</v>
      </c>
      <c r="L20" s="124">
        <f>ErgebnisseGesamt!AP20</f>
        <v>-0.83</v>
      </c>
      <c r="M20" s="125">
        <f>ErgebnisseGesamt!AQ20</f>
        <v>0.83</v>
      </c>
      <c r="N20" s="123">
        <f>ErgebnisseGesamt!AR20</f>
        <v>0.1</v>
      </c>
      <c r="O20" s="124">
        <f>ErgebnisseGesamt!AS20</f>
        <v>3.83</v>
      </c>
      <c r="P20" s="124">
        <f>ErgebnisseGesamt!AT20</f>
        <v>-4.13</v>
      </c>
      <c r="Q20" s="124">
        <f>ErgebnisseGesamt!AU20</f>
        <v>-1.47</v>
      </c>
      <c r="R20" s="125">
        <f>ErgebnisseGesamt!AV20</f>
        <v>1.67</v>
      </c>
    </row>
    <row r="21" spans="1:18" ht="12.75" customHeight="1" x14ac:dyDescent="0.2">
      <c r="A21" s="126" t="str">
        <f>ErgebnisseGesamt!A5</f>
        <v xml:space="preserve">400       </v>
      </c>
      <c r="B21" s="163" t="str">
        <f>ErgebnisseGesamt!B5</f>
        <v>Oberösterreich</v>
      </c>
      <c r="C21" s="127">
        <f>ErgebnisseGesamt!AE5</f>
        <v>49.04</v>
      </c>
      <c r="D21" s="128">
        <f>ErgebnisseGesamt!AG5</f>
        <v>0.93</v>
      </c>
      <c r="E21" s="129">
        <f>ErgebnisseGesamt!AH5</f>
        <v>99.07</v>
      </c>
      <c r="F21" s="127">
        <f>ErgebnisseGesamt!AI5</f>
        <v>65.209999999999994</v>
      </c>
      <c r="G21" s="128">
        <f>ErgebnisseGesamt!AJ5</f>
        <v>18.7</v>
      </c>
      <c r="H21" s="128">
        <f>ErgebnisseGesamt!AK5</f>
        <v>4.99</v>
      </c>
      <c r="I21" s="128">
        <f>ErgebnisseGesamt!AL5</f>
        <v>4.5999999999999996</v>
      </c>
      <c r="J21" s="129">
        <f>ErgebnisseGesamt!AM5</f>
        <v>6.51</v>
      </c>
      <c r="K21" s="127">
        <f>ErgebnisseGesamt!AN5</f>
        <v>-4.57</v>
      </c>
      <c r="L21" s="128">
        <f>ErgebnisseGesamt!AP5</f>
        <v>-0.91</v>
      </c>
      <c r="M21" s="129">
        <f>ErgebnisseGesamt!AQ5</f>
        <v>0.91</v>
      </c>
      <c r="N21" s="127">
        <f>ErgebnisseGesamt!AR5</f>
        <v>-0.73</v>
      </c>
      <c r="O21" s="128">
        <f>ErgebnisseGesamt!AS5</f>
        <v>4.3600000000000003</v>
      </c>
      <c r="P21" s="128">
        <f>ErgebnisseGesamt!AT5</f>
        <v>-3.41</v>
      </c>
      <c r="Q21" s="128">
        <f>ErgebnisseGesamt!AU5</f>
        <v>-1.66</v>
      </c>
      <c r="R21" s="129">
        <f>ErgebnisseGesamt!AV5</f>
        <v>1.44</v>
      </c>
    </row>
    <row r="22" spans="1:18" x14ac:dyDescent="0.2">
      <c r="A22" s="130"/>
      <c r="B22" s="131"/>
      <c r="C22" s="132"/>
      <c r="D22" s="132"/>
      <c r="E22" s="132"/>
      <c r="F22" s="132"/>
      <c r="G22" s="85"/>
      <c r="H22" s="85"/>
      <c r="I22" s="85"/>
      <c r="J22" s="85"/>
      <c r="K22" s="132"/>
      <c r="L22" s="132"/>
      <c r="M22" s="132"/>
      <c r="N22" s="132"/>
      <c r="O22" s="132"/>
      <c r="P22" s="132"/>
      <c r="Q22" s="132"/>
      <c r="R22" s="133"/>
    </row>
    <row r="23" spans="1:18" x14ac:dyDescent="0.2">
      <c r="A23" s="134"/>
      <c r="B23" s="90" t="s">
        <v>10</v>
      </c>
      <c r="C23" s="91"/>
      <c r="D23" s="92" t="s">
        <v>11</v>
      </c>
      <c r="E23" s="135" t="s">
        <v>12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</row>
    <row r="24" spans="1:18" x14ac:dyDescent="0.2">
      <c r="A24" s="96">
        <f>'Stimmen und Mandate'!A29</f>
        <v>424</v>
      </c>
      <c r="B24" s="97" t="s">
        <v>14</v>
      </c>
      <c r="C24" s="98" t="s">
        <v>15</v>
      </c>
      <c r="D24" s="98">
        <f>'Stimmen und Mandate'!D29</f>
        <v>424</v>
      </c>
      <c r="E24" s="100">
        <f>'Stimmen und Mandate'!E29</f>
        <v>100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5"/>
    </row>
    <row r="25" spans="1:18" x14ac:dyDescent="0.2">
      <c r="A25" s="101">
        <f>'Stimmen und Mandate'!A30</f>
        <v>129235</v>
      </c>
      <c r="B25" s="102" t="s">
        <v>16</v>
      </c>
      <c r="C25" s="103" t="s">
        <v>15</v>
      </c>
      <c r="D25" s="104">
        <f>'Stimmen und Mandate'!D30</f>
        <v>129235</v>
      </c>
      <c r="E25" s="105">
        <f>'Stimmen und Mandate'!E30</f>
        <v>100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</row>
  </sheetData>
  <mergeCells count="2">
    <mergeCell ref="C4:J4"/>
    <mergeCell ref="K4:R4"/>
  </mergeCells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22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142" bestFit="1" customWidth="1"/>
    <col min="2" max="2" width="25.7109375" style="142" customWidth="1"/>
    <col min="3" max="11" width="6.7109375" style="142" customWidth="1"/>
    <col min="12" max="17" width="5.28515625" style="142" customWidth="1"/>
    <col min="18" max="18" width="6.7109375" style="142" customWidth="1"/>
    <col min="19" max="25" width="7" style="142" customWidth="1"/>
    <col min="26" max="16384" width="11.42578125" style="142"/>
  </cols>
  <sheetData>
    <row r="1" spans="1:25" s="19" customFormat="1" ht="12.75" x14ac:dyDescent="0.2">
      <c r="A1" s="17" t="str">
        <f>"Landwirtschaftskammerwahl " &amp; YEAR(ErgebnisseGesamt!CG4)-6</f>
        <v>Landwirtschaftskammerwahl 2015</v>
      </c>
      <c r="B1" s="18"/>
    </row>
    <row r="2" spans="1:25" s="19" customFormat="1" ht="12.75" x14ac:dyDescent="0.2">
      <c r="A2" s="17" t="str">
        <f ca="1">ErgebnisseGesamt!B4&amp;" - " &amp; RIGHT(CELL("dateiname",A1),LEN(CELL("dateiname",A1))-SEARCH("]",CELL("dateiname",A1)))</f>
        <v>Oberösterreich - Ergebnis letzte Wahl</v>
      </c>
      <c r="B2" s="18"/>
    </row>
    <row r="3" spans="1:25" s="19" customFormat="1" ht="12.75" x14ac:dyDescent="0.2">
      <c r="A3" s="18"/>
      <c r="B3" s="18"/>
    </row>
    <row r="4" spans="1:25" s="25" customFormat="1" ht="12.75" customHeight="1" x14ac:dyDescent="0.2">
      <c r="A4" s="179"/>
      <c r="B4" s="181"/>
      <c r="C4" s="179" t="str">
        <f>"Landwirtschaftskammerwahl " &amp; YEAR(ErgebnisseGesamt!CG4)-6 &amp; " - Stimmen"</f>
        <v>Landwirtschaftskammerwahl 2015 - Stimmen</v>
      </c>
      <c r="D4" s="180"/>
      <c r="E4" s="180"/>
      <c r="F4" s="180"/>
      <c r="G4" s="180"/>
      <c r="H4" s="180"/>
      <c r="I4" s="180"/>
      <c r="J4" s="180"/>
      <c r="K4" s="180"/>
      <c r="L4" s="179" t="s">
        <v>21</v>
      </c>
      <c r="M4" s="180"/>
      <c r="N4" s="180"/>
      <c r="O4" s="180"/>
      <c r="P4" s="180"/>
      <c r="Q4" s="181"/>
      <c r="R4" s="179" t="str">
        <f>"Landwirtschaftskammerwahl " &amp; YEAR(ErgebnisseGesamt!CG4)-6 &amp; " - Stimmanteile"</f>
        <v>Landwirtschaftskammerwahl 2015 - Stimmanteile</v>
      </c>
      <c r="S4" s="180"/>
      <c r="T4" s="180"/>
      <c r="U4" s="180"/>
      <c r="V4" s="180"/>
      <c r="W4" s="180"/>
      <c r="X4" s="180"/>
      <c r="Y4" s="181"/>
    </row>
    <row r="5" spans="1:25" ht="33" customHeight="1" x14ac:dyDescent="0.2">
      <c r="A5" s="136" t="s">
        <v>0</v>
      </c>
      <c r="B5" s="137" t="s">
        <v>18</v>
      </c>
      <c r="C5" s="136" t="s">
        <v>37</v>
      </c>
      <c r="D5" s="138" t="s">
        <v>1</v>
      </c>
      <c r="E5" s="136" t="s">
        <v>2</v>
      </c>
      <c r="F5" s="138" t="s">
        <v>3</v>
      </c>
      <c r="G5" s="33" t="s">
        <v>45</v>
      </c>
      <c r="H5" s="34" t="s">
        <v>44</v>
      </c>
      <c r="I5" s="34" t="s">
        <v>4</v>
      </c>
      <c r="J5" s="34" t="s">
        <v>5</v>
      </c>
      <c r="K5" s="35" t="s">
        <v>6</v>
      </c>
      <c r="L5" s="179" t="s">
        <v>21</v>
      </c>
      <c r="M5" s="180"/>
      <c r="N5" s="180"/>
      <c r="O5" s="180"/>
      <c r="P5" s="180"/>
      <c r="Q5" s="181"/>
      <c r="R5" s="139" t="s">
        <v>38</v>
      </c>
      <c r="S5" s="140" t="s">
        <v>2</v>
      </c>
      <c r="T5" s="141" t="s">
        <v>3</v>
      </c>
      <c r="U5" s="33" t="s">
        <v>45</v>
      </c>
      <c r="V5" s="34" t="s">
        <v>44</v>
      </c>
      <c r="W5" s="34" t="s">
        <v>4</v>
      </c>
      <c r="X5" s="34" t="s">
        <v>5</v>
      </c>
      <c r="Y5" s="35" t="s">
        <v>6</v>
      </c>
    </row>
    <row r="6" spans="1:25" ht="12.75" customHeight="1" x14ac:dyDescent="0.2">
      <c r="A6" s="167" t="str">
        <f>ErgebnisseGesamt!A6</f>
        <v xml:space="preserve">404       </v>
      </c>
      <c r="B6" s="168" t="str">
        <f>ErgebnisseGesamt!B6</f>
        <v>Bezirk Braunau</v>
      </c>
      <c r="C6" s="37">
        <f>ErgebnisseGesamt!BG6</f>
        <v>13406</v>
      </c>
      <c r="D6" s="45">
        <f>ErgebnisseGesamt!BI6</f>
        <v>6417</v>
      </c>
      <c r="E6" s="44">
        <f>ErgebnisseGesamt!BK6</f>
        <v>117</v>
      </c>
      <c r="F6" s="45">
        <f>ErgebnisseGesamt!BL6</f>
        <v>6300</v>
      </c>
      <c r="G6" s="44">
        <f>ErgebnisseGesamt!BM6</f>
        <v>4127</v>
      </c>
      <c r="H6" s="46">
        <f>ErgebnisseGesamt!BN6</f>
        <v>827</v>
      </c>
      <c r="I6" s="46">
        <f>ErgebnisseGesamt!BO6</f>
        <v>735</v>
      </c>
      <c r="J6" s="46">
        <f>ErgebnisseGesamt!BP6</f>
        <v>270</v>
      </c>
      <c r="K6" s="45">
        <f>ErgebnisseGesamt!BQ6</f>
        <v>341</v>
      </c>
      <c r="L6" s="47">
        <f>ErgebnisseGesamt!BR6</f>
        <v>341</v>
      </c>
      <c r="M6" s="46">
        <f>ErgebnisseGesamt!BS6</f>
        <v>269</v>
      </c>
      <c r="N6" s="46">
        <f>ErgebnisseGesamt!BT6</f>
        <v>37</v>
      </c>
      <c r="O6" s="46">
        <f>ErgebnisseGesamt!BU6</f>
        <v>27</v>
      </c>
      <c r="P6" s="46">
        <f>ErgebnisseGesamt!BV6</f>
        <v>4</v>
      </c>
      <c r="Q6" s="45">
        <f>ErgebnisseGesamt!BW6</f>
        <v>4</v>
      </c>
      <c r="R6" s="146">
        <f>ErgebnisseGesamt!BX6</f>
        <v>47.87</v>
      </c>
      <c r="S6" s="147">
        <f>ErgebnisseGesamt!BZ6</f>
        <v>1.82</v>
      </c>
      <c r="T6" s="148">
        <f>ErgebnisseGesamt!CA6</f>
        <v>98.18</v>
      </c>
      <c r="U6" s="146">
        <f>ErgebnisseGesamt!CB6</f>
        <v>65.510000000000005</v>
      </c>
      <c r="V6" s="147">
        <f>ErgebnisseGesamt!CC6</f>
        <v>13.13</v>
      </c>
      <c r="W6" s="147">
        <f>ErgebnisseGesamt!CD6</f>
        <v>11.67</v>
      </c>
      <c r="X6" s="147">
        <f>ErgebnisseGesamt!CE6</f>
        <v>4.29</v>
      </c>
      <c r="Y6" s="148">
        <f>ErgebnisseGesamt!CF6</f>
        <v>5.41</v>
      </c>
    </row>
    <row r="7" spans="1:25" ht="12.75" customHeight="1" x14ac:dyDescent="0.2">
      <c r="A7" s="167" t="str">
        <f>ErgebnisseGesamt!A7</f>
        <v xml:space="preserve">405       </v>
      </c>
      <c r="B7" s="168" t="str">
        <f>ErgebnisseGesamt!B7</f>
        <v>Bezirk Eferding</v>
      </c>
      <c r="C7" s="37">
        <f>ErgebnisseGesamt!BG7</f>
        <v>3936</v>
      </c>
      <c r="D7" s="45">
        <f>ErgebnisseGesamt!BI7</f>
        <v>2251</v>
      </c>
      <c r="E7" s="44">
        <f>ErgebnisseGesamt!BK7</f>
        <v>44</v>
      </c>
      <c r="F7" s="45">
        <f>ErgebnisseGesamt!BL7</f>
        <v>2207</v>
      </c>
      <c r="G7" s="44">
        <f>ErgebnisseGesamt!BM7</f>
        <v>1419</v>
      </c>
      <c r="H7" s="46">
        <f>ErgebnisseGesamt!BN7</f>
        <v>320</v>
      </c>
      <c r="I7" s="46">
        <f>ErgebnisseGesamt!BO7</f>
        <v>284</v>
      </c>
      <c r="J7" s="46">
        <f>ErgebnisseGesamt!BP7</f>
        <v>97</v>
      </c>
      <c r="K7" s="45">
        <f>ErgebnisseGesamt!BQ7</f>
        <v>87</v>
      </c>
      <c r="L7" s="47">
        <f>ErgebnisseGesamt!BR7</f>
        <v>87</v>
      </c>
      <c r="M7" s="46">
        <f>ErgebnisseGesamt!BS7</f>
        <v>68</v>
      </c>
      <c r="N7" s="46">
        <f>ErgebnisseGesamt!BT7</f>
        <v>9</v>
      </c>
      <c r="O7" s="46">
        <f>ErgebnisseGesamt!BU7</f>
        <v>9</v>
      </c>
      <c r="P7" s="46">
        <f>ErgebnisseGesamt!BV7</f>
        <v>1</v>
      </c>
      <c r="Q7" s="45">
        <f>ErgebnisseGesamt!BW7</f>
        <v>0</v>
      </c>
      <c r="R7" s="146">
        <f>ErgebnisseGesamt!BX7</f>
        <v>57.19</v>
      </c>
      <c r="S7" s="144">
        <f>ErgebnisseGesamt!BZ7</f>
        <v>1.95</v>
      </c>
      <c r="T7" s="145">
        <f>ErgebnisseGesamt!CA7</f>
        <v>98.05</v>
      </c>
      <c r="U7" s="143">
        <f>ErgebnisseGesamt!CB7</f>
        <v>64.3</v>
      </c>
      <c r="V7" s="144">
        <f>ErgebnisseGesamt!CC7</f>
        <v>14.5</v>
      </c>
      <c r="W7" s="144">
        <f>ErgebnisseGesamt!CD7</f>
        <v>12.87</v>
      </c>
      <c r="X7" s="144">
        <f>ErgebnisseGesamt!CE7</f>
        <v>4.4000000000000004</v>
      </c>
      <c r="Y7" s="145">
        <f>ErgebnisseGesamt!CF7</f>
        <v>3.94</v>
      </c>
    </row>
    <row r="8" spans="1:25" ht="12.75" customHeight="1" x14ac:dyDescent="0.2">
      <c r="A8" s="167" t="str">
        <f>ErgebnisseGesamt!A8</f>
        <v xml:space="preserve">406       </v>
      </c>
      <c r="B8" s="168" t="str">
        <f>ErgebnisseGesamt!B8</f>
        <v>Bezirk Freistadt</v>
      </c>
      <c r="C8" s="37">
        <f>ErgebnisseGesamt!BG8</f>
        <v>12545</v>
      </c>
      <c r="D8" s="45">
        <f>ErgebnisseGesamt!BI8</f>
        <v>6760</v>
      </c>
      <c r="E8" s="44">
        <f>ErgebnisseGesamt!BK8</f>
        <v>137</v>
      </c>
      <c r="F8" s="45">
        <f>ErgebnisseGesamt!BL8</f>
        <v>6623</v>
      </c>
      <c r="G8" s="44">
        <f>ErgebnisseGesamt!BM8</f>
        <v>4341</v>
      </c>
      <c r="H8" s="46">
        <f>ErgebnisseGesamt!BN8</f>
        <v>1043</v>
      </c>
      <c r="I8" s="46">
        <f>ErgebnisseGesamt!BO8</f>
        <v>408</v>
      </c>
      <c r="J8" s="46">
        <f>ErgebnisseGesamt!BP8</f>
        <v>537</v>
      </c>
      <c r="K8" s="45">
        <f>ErgebnisseGesamt!BQ8</f>
        <v>294</v>
      </c>
      <c r="L8" s="47">
        <f>ErgebnisseGesamt!BR8</f>
        <v>238</v>
      </c>
      <c r="M8" s="46">
        <f>ErgebnisseGesamt!BS8</f>
        <v>188</v>
      </c>
      <c r="N8" s="46">
        <f>ErgebnisseGesamt!BT8</f>
        <v>35</v>
      </c>
      <c r="O8" s="46">
        <f>ErgebnisseGesamt!BU8</f>
        <v>4</v>
      </c>
      <c r="P8" s="46">
        <f>ErgebnisseGesamt!BV8</f>
        <v>10</v>
      </c>
      <c r="Q8" s="45">
        <f>ErgebnisseGesamt!BW8</f>
        <v>1</v>
      </c>
      <c r="R8" s="146">
        <f>ErgebnisseGesamt!BX8</f>
        <v>53.89</v>
      </c>
      <c r="S8" s="147">
        <f>ErgebnisseGesamt!BZ8</f>
        <v>2.0299999999999998</v>
      </c>
      <c r="T8" s="148">
        <f>ErgebnisseGesamt!CA8</f>
        <v>97.97</v>
      </c>
      <c r="U8" s="146">
        <f>ErgebnisseGesamt!CB8</f>
        <v>65.540000000000006</v>
      </c>
      <c r="V8" s="147">
        <f>ErgebnisseGesamt!CC8</f>
        <v>15.75</v>
      </c>
      <c r="W8" s="147">
        <f>ErgebnisseGesamt!CD8</f>
        <v>6.16</v>
      </c>
      <c r="X8" s="147">
        <f>ErgebnisseGesamt!CE8</f>
        <v>8.11</v>
      </c>
      <c r="Y8" s="148">
        <f>ErgebnisseGesamt!CF8</f>
        <v>4.4400000000000004</v>
      </c>
    </row>
    <row r="9" spans="1:25" ht="12.75" customHeight="1" x14ac:dyDescent="0.2">
      <c r="A9" s="167" t="str">
        <f>ErgebnisseGesamt!A9</f>
        <v xml:space="preserve">407       </v>
      </c>
      <c r="B9" s="168" t="str">
        <f>ErgebnisseGesamt!B9</f>
        <v>Bezirk Gmunden</v>
      </c>
      <c r="C9" s="37">
        <f>ErgebnisseGesamt!BG9</f>
        <v>7145</v>
      </c>
      <c r="D9" s="45">
        <f>ErgebnisseGesamt!BI9</f>
        <v>3452</v>
      </c>
      <c r="E9" s="44">
        <f>ErgebnisseGesamt!BK9</f>
        <v>54</v>
      </c>
      <c r="F9" s="45">
        <f>ErgebnisseGesamt!BL9</f>
        <v>3398</v>
      </c>
      <c r="G9" s="44">
        <f>ErgebnisseGesamt!BM9</f>
        <v>1940</v>
      </c>
      <c r="H9" s="46">
        <f>ErgebnisseGesamt!BN9</f>
        <v>421</v>
      </c>
      <c r="I9" s="46">
        <f>ErgebnisseGesamt!BO9</f>
        <v>294</v>
      </c>
      <c r="J9" s="46">
        <f>ErgebnisseGesamt!BP9</f>
        <v>538</v>
      </c>
      <c r="K9" s="45">
        <f>ErgebnisseGesamt!BQ9</f>
        <v>205</v>
      </c>
      <c r="L9" s="47">
        <f>ErgebnisseGesamt!BR9</f>
        <v>151</v>
      </c>
      <c r="M9" s="46">
        <f>ErgebnisseGesamt!BS9</f>
        <v>105</v>
      </c>
      <c r="N9" s="46">
        <f>ErgebnisseGesamt!BT9</f>
        <v>12</v>
      </c>
      <c r="O9" s="46">
        <f>ErgebnisseGesamt!BU9</f>
        <v>7</v>
      </c>
      <c r="P9" s="46">
        <f>ErgebnisseGesamt!BV9</f>
        <v>23</v>
      </c>
      <c r="Q9" s="45">
        <f>ErgebnisseGesamt!BW9</f>
        <v>4</v>
      </c>
      <c r="R9" s="146">
        <f>ErgebnisseGesamt!BX9</f>
        <v>48.31</v>
      </c>
      <c r="S9" s="147">
        <f>ErgebnisseGesamt!BZ9</f>
        <v>1.56</v>
      </c>
      <c r="T9" s="148">
        <f>ErgebnisseGesamt!CA9</f>
        <v>98.44</v>
      </c>
      <c r="U9" s="146">
        <f>ErgebnisseGesamt!CB9</f>
        <v>57.09</v>
      </c>
      <c r="V9" s="147">
        <f>ErgebnisseGesamt!CC9</f>
        <v>12.39</v>
      </c>
      <c r="W9" s="147">
        <f>ErgebnisseGesamt!CD9</f>
        <v>8.65</v>
      </c>
      <c r="X9" s="147">
        <f>ErgebnisseGesamt!CE9</f>
        <v>15.83</v>
      </c>
      <c r="Y9" s="148">
        <f>ErgebnisseGesamt!CF9</f>
        <v>6.03</v>
      </c>
    </row>
    <row r="10" spans="1:25" ht="12.75" customHeight="1" x14ac:dyDescent="0.2">
      <c r="A10" s="167" t="str">
        <f>ErgebnisseGesamt!A10</f>
        <v xml:space="preserve">408       </v>
      </c>
      <c r="B10" s="168" t="str">
        <f>ErgebnisseGesamt!B10</f>
        <v>Bezirk Grieskirchen</v>
      </c>
      <c r="C10" s="37">
        <f>ErgebnisseGesamt!BG10</f>
        <v>9965</v>
      </c>
      <c r="D10" s="45">
        <f>ErgebnisseGesamt!BI10</f>
        <v>5490</v>
      </c>
      <c r="E10" s="44">
        <f>ErgebnisseGesamt!BK10</f>
        <v>116</v>
      </c>
      <c r="F10" s="45">
        <f>ErgebnisseGesamt!BL10</f>
        <v>5374</v>
      </c>
      <c r="G10" s="44">
        <f>ErgebnisseGesamt!BM10</f>
        <v>3251</v>
      </c>
      <c r="H10" s="46">
        <f>ErgebnisseGesamt!BN10</f>
        <v>840</v>
      </c>
      <c r="I10" s="46">
        <f>ErgebnisseGesamt!BO10</f>
        <v>715</v>
      </c>
      <c r="J10" s="46">
        <f>ErgebnisseGesamt!BP10</f>
        <v>252</v>
      </c>
      <c r="K10" s="45">
        <f>ErgebnisseGesamt!BQ10</f>
        <v>316</v>
      </c>
      <c r="L10" s="47">
        <f>ErgebnisseGesamt!BR10</f>
        <v>235</v>
      </c>
      <c r="M10" s="46">
        <f>ErgebnisseGesamt!BS10</f>
        <v>172</v>
      </c>
      <c r="N10" s="46">
        <f>ErgebnisseGesamt!BT10</f>
        <v>31</v>
      </c>
      <c r="O10" s="46">
        <f>ErgebnisseGesamt!BU10</f>
        <v>24</v>
      </c>
      <c r="P10" s="46">
        <f>ErgebnisseGesamt!BV10</f>
        <v>4</v>
      </c>
      <c r="Q10" s="45">
        <f>ErgebnisseGesamt!BW10</f>
        <v>4</v>
      </c>
      <c r="R10" s="146">
        <f>ErgebnisseGesamt!BX10</f>
        <v>55.09</v>
      </c>
      <c r="S10" s="147">
        <f>ErgebnisseGesamt!BZ10</f>
        <v>2.11</v>
      </c>
      <c r="T10" s="148">
        <f>ErgebnisseGesamt!CA10</f>
        <v>97.89</v>
      </c>
      <c r="U10" s="146">
        <f>ErgebnisseGesamt!CB10</f>
        <v>60.49</v>
      </c>
      <c r="V10" s="147">
        <f>ErgebnisseGesamt!CC10</f>
        <v>15.63</v>
      </c>
      <c r="W10" s="147">
        <f>ErgebnisseGesamt!CD10</f>
        <v>13.3</v>
      </c>
      <c r="X10" s="147">
        <f>ErgebnisseGesamt!CE10</f>
        <v>4.6900000000000004</v>
      </c>
      <c r="Y10" s="148">
        <f>ErgebnisseGesamt!CF10</f>
        <v>5.88</v>
      </c>
    </row>
    <row r="11" spans="1:25" ht="12.75" customHeight="1" x14ac:dyDescent="0.2">
      <c r="A11" s="167" t="str">
        <f>ErgebnisseGesamt!A11</f>
        <v xml:space="preserve">409       </v>
      </c>
      <c r="B11" s="168" t="str">
        <f>ErgebnisseGesamt!B11</f>
        <v>Bezirk Kirchdorf</v>
      </c>
      <c r="C11" s="37">
        <f>ErgebnisseGesamt!BG11</f>
        <v>7244</v>
      </c>
      <c r="D11" s="45">
        <f>ErgebnisseGesamt!BI11</f>
        <v>3796</v>
      </c>
      <c r="E11" s="44">
        <f>ErgebnisseGesamt!BK11</f>
        <v>79</v>
      </c>
      <c r="F11" s="45">
        <f>ErgebnisseGesamt!BL11</f>
        <v>3717</v>
      </c>
      <c r="G11" s="44">
        <f>ErgebnisseGesamt!BM11</f>
        <v>2421</v>
      </c>
      <c r="H11" s="46">
        <f>ErgebnisseGesamt!BN11</f>
        <v>496</v>
      </c>
      <c r="I11" s="46">
        <f>ErgebnisseGesamt!BO11</f>
        <v>360</v>
      </c>
      <c r="J11" s="46">
        <f>ErgebnisseGesamt!BP11</f>
        <v>254</v>
      </c>
      <c r="K11" s="45">
        <f>ErgebnisseGesamt!BQ11</f>
        <v>186</v>
      </c>
      <c r="L11" s="47">
        <f>ErgebnisseGesamt!BR11</f>
        <v>181</v>
      </c>
      <c r="M11" s="46">
        <f>ErgebnisseGesamt!BS11</f>
        <v>139</v>
      </c>
      <c r="N11" s="46">
        <f>ErgebnisseGesamt!BT11</f>
        <v>18</v>
      </c>
      <c r="O11" s="46">
        <f>ErgebnisseGesamt!BU11</f>
        <v>11</v>
      </c>
      <c r="P11" s="46">
        <f>ErgebnisseGesamt!BV11</f>
        <v>11</v>
      </c>
      <c r="Q11" s="45">
        <f>ErgebnisseGesamt!BW11</f>
        <v>2</v>
      </c>
      <c r="R11" s="146">
        <f>ErgebnisseGesamt!BX11</f>
        <v>52.4</v>
      </c>
      <c r="S11" s="147">
        <f>ErgebnisseGesamt!BZ11</f>
        <v>2.08</v>
      </c>
      <c r="T11" s="148">
        <f>ErgebnisseGesamt!CA11</f>
        <v>97.92</v>
      </c>
      <c r="U11" s="146">
        <f>ErgebnisseGesamt!CB11</f>
        <v>65.13</v>
      </c>
      <c r="V11" s="147">
        <f>ErgebnisseGesamt!CC11</f>
        <v>13.34</v>
      </c>
      <c r="W11" s="147">
        <f>ErgebnisseGesamt!CD11</f>
        <v>9.69</v>
      </c>
      <c r="X11" s="147">
        <f>ErgebnisseGesamt!CE11</f>
        <v>6.83</v>
      </c>
      <c r="Y11" s="148">
        <f>ErgebnisseGesamt!CF11</f>
        <v>5</v>
      </c>
    </row>
    <row r="12" spans="1:25" ht="12.75" customHeight="1" x14ac:dyDescent="0.2">
      <c r="A12" s="167" t="str">
        <f>ErgebnisseGesamt!A12</f>
        <v xml:space="preserve">410       </v>
      </c>
      <c r="B12" s="168" t="str">
        <f>ErgebnisseGesamt!B12</f>
        <v>Bezirk Linz-Land</v>
      </c>
      <c r="C12" s="37">
        <f>ErgebnisseGesamt!BG12</f>
        <v>5988</v>
      </c>
      <c r="D12" s="45">
        <f>ErgebnisseGesamt!BI12</f>
        <v>3214</v>
      </c>
      <c r="E12" s="44">
        <f>ErgebnisseGesamt!BK12</f>
        <v>43</v>
      </c>
      <c r="F12" s="45">
        <f>ErgebnisseGesamt!BL12</f>
        <v>3171</v>
      </c>
      <c r="G12" s="44">
        <f>ErgebnisseGesamt!BM12</f>
        <v>2351</v>
      </c>
      <c r="H12" s="46">
        <f>ErgebnisseGesamt!BN12</f>
        <v>310</v>
      </c>
      <c r="I12" s="46">
        <f>ErgebnisseGesamt!BO12</f>
        <v>236</v>
      </c>
      <c r="J12" s="46">
        <f>ErgebnisseGesamt!BP12</f>
        <v>92</v>
      </c>
      <c r="K12" s="45">
        <f>ErgebnisseGesamt!BQ12</f>
        <v>182</v>
      </c>
      <c r="L12" s="47">
        <f>ErgebnisseGesamt!BR12</f>
        <v>176</v>
      </c>
      <c r="M12" s="46">
        <f>ErgebnisseGesamt!BS12</f>
        <v>158</v>
      </c>
      <c r="N12" s="46">
        <f>ErgebnisseGesamt!BT12</f>
        <v>9</v>
      </c>
      <c r="O12" s="46">
        <f>ErgebnisseGesamt!BU12</f>
        <v>5</v>
      </c>
      <c r="P12" s="46">
        <f>ErgebnisseGesamt!BV12</f>
        <v>1</v>
      </c>
      <c r="Q12" s="45">
        <f>ErgebnisseGesamt!BW12</f>
        <v>3</v>
      </c>
      <c r="R12" s="146">
        <f>ErgebnisseGesamt!BX12</f>
        <v>53.67</v>
      </c>
      <c r="S12" s="147">
        <f>ErgebnisseGesamt!BZ12</f>
        <v>1.34</v>
      </c>
      <c r="T12" s="148">
        <f>ErgebnisseGesamt!CA12</f>
        <v>98.66</v>
      </c>
      <c r="U12" s="146">
        <f>ErgebnisseGesamt!CB12</f>
        <v>74.14</v>
      </c>
      <c r="V12" s="147">
        <f>ErgebnisseGesamt!CC12</f>
        <v>9.7799999999999994</v>
      </c>
      <c r="W12" s="147">
        <f>ErgebnisseGesamt!CD12</f>
        <v>7.44</v>
      </c>
      <c r="X12" s="147">
        <f>ErgebnisseGesamt!CE12</f>
        <v>2.9</v>
      </c>
      <c r="Y12" s="148">
        <f>ErgebnisseGesamt!CF12</f>
        <v>5.74</v>
      </c>
    </row>
    <row r="13" spans="1:25" ht="12.75" customHeight="1" x14ac:dyDescent="0.2">
      <c r="A13" s="167" t="str">
        <f>ErgebnisseGesamt!A13</f>
        <v xml:space="preserve">411       </v>
      </c>
      <c r="B13" s="168" t="str">
        <f>ErgebnisseGesamt!B13</f>
        <v>Bezirk Perg</v>
      </c>
      <c r="C13" s="37">
        <f>ErgebnisseGesamt!BG13</f>
        <v>8891</v>
      </c>
      <c r="D13" s="45">
        <f>ErgebnisseGesamt!BI13</f>
        <v>5456</v>
      </c>
      <c r="E13" s="44">
        <f>ErgebnisseGesamt!BK13</f>
        <v>141</v>
      </c>
      <c r="F13" s="45">
        <f>ErgebnisseGesamt!BL13</f>
        <v>5315</v>
      </c>
      <c r="G13" s="44">
        <f>ErgebnisseGesamt!BM13</f>
        <v>3674</v>
      </c>
      <c r="H13" s="46">
        <f>ErgebnisseGesamt!BN13</f>
        <v>646</v>
      </c>
      <c r="I13" s="46">
        <f>ErgebnisseGesamt!BO13</f>
        <v>244</v>
      </c>
      <c r="J13" s="46">
        <f>ErgebnisseGesamt!BP13</f>
        <v>524</v>
      </c>
      <c r="K13" s="45">
        <f>ErgebnisseGesamt!BQ13</f>
        <v>227</v>
      </c>
      <c r="L13" s="47">
        <f>ErgebnisseGesamt!BR13</f>
        <v>204</v>
      </c>
      <c r="M13" s="46">
        <f>ErgebnisseGesamt!BS13</f>
        <v>173</v>
      </c>
      <c r="N13" s="46">
        <f>ErgebnisseGesamt!BT13</f>
        <v>16</v>
      </c>
      <c r="O13" s="46">
        <f>ErgebnisseGesamt!BU13</f>
        <v>1</v>
      </c>
      <c r="P13" s="46">
        <f>ErgebnisseGesamt!BV13</f>
        <v>14</v>
      </c>
      <c r="Q13" s="45">
        <f>ErgebnisseGesamt!BW13</f>
        <v>0</v>
      </c>
      <c r="R13" s="146">
        <f>ErgebnisseGesamt!BX13</f>
        <v>61.37</v>
      </c>
      <c r="S13" s="147">
        <f>ErgebnisseGesamt!BZ13</f>
        <v>2.58</v>
      </c>
      <c r="T13" s="148">
        <f>ErgebnisseGesamt!CA13</f>
        <v>97.42</v>
      </c>
      <c r="U13" s="146">
        <f>ErgebnisseGesamt!CB13</f>
        <v>69.13</v>
      </c>
      <c r="V13" s="147">
        <f>ErgebnisseGesamt!CC13</f>
        <v>12.15</v>
      </c>
      <c r="W13" s="147">
        <f>ErgebnisseGesamt!CD13</f>
        <v>4.59</v>
      </c>
      <c r="X13" s="147">
        <f>ErgebnisseGesamt!CE13</f>
        <v>9.86</v>
      </c>
      <c r="Y13" s="148">
        <f>ErgebnisseGesamt!CF13</f>
        <v>4.2699999999999996</v>
      </c>
    </row>
    <row r="14" spans="1:25" ht="12.75" customHeight="1" x14ac:dyDescent="0.2">
      <c r="A14" s="167" t="str">
        <f>ErgebnisseGesamt!A14</f>
        <v xml:space="preserve">412       </v>
      </c>
      <c r="B14" s="168" t="str">
        <f>ErgebnisseGesamt!B14</f>
        <v>Bezirk Ried</v>
      </c>
      <c r="C14" s="37">
        <f>ErgebnisseGesamt!BG14</f>
        <v>8232</v>
      </c>
      <c r="D14" s="45">
        <f>ErgebnisseGesamt!BI14</f>
        <v>4636</v>
      </c>
      <c r="E14" s="44">
        <f>ErgebnisseGesamt!BK14</f>
        <v>77</v>
      </c>
      <c r="F14" s="45">
        <f>ErgebnisseGesamt!BL14</f>
        <v>4559</v>
      </c>
      <c r="G14" s="44">
        <f>ErgebnisseGesamt!BM14</f>
        <v>3037</v>
      </c>
      <c r="H14" s="46">
        <f>ErgebnisseGesamt!BN14</f>
        <v>574</v>
      </c>
      <c r="I14" s="46">
        <f>ErgebnisseGesamt!BO14</f>
        <v>501</v>
      </c>
      <c r="J14" s="46">
        <f>ErgebnisseGesamt!BP14</f>
        <v>164</v>
      </c>
      <c r="K14" s="45">
        <f>ErgebnisseGesamt!BQ14</f>
        <v>283</v>
      </c>
      <c r="L14" s="47">
        <f>ErgebnisseGesamt!BR14</f>
        <v>245</v>
      </c>
      <c r="M14" s="46">
        <f>ErgebnisseGesamt!BS14</f>
        <v>198</v>
      </c>
      <c r="N14" s="46">
        <f>ErgebnisseGesamt!BT14</f>
        <v>25</v>
      </c>
      <c r="O14" s="46">
        <f>ErgebnisseGesamt!BU14</f>
        <v>14</v>
      </c>
      <c r="P14" s="46">
        <f>ErgebnisseGesamt!BV14</f>
        <v>1</v>
      </c>
      <c r="Q14" s="45">
        <f>ErgebnisseGesamt!BW14</f>
        <v>7</v>
      </c>
      <c r="R14" s="146">
        <f>ErgebnisseGesamt!BX14</f>
        <v>56.32</v>
      </c>
      <c r="S14" s="147">
        <f>ErgebnisseGesamt!BZ14</f>
        <v>1.66</v>
      </c>
      <c r="T14" s="148">
        <f>ErgebnisseGesamt!CA14</f>
        <v>98.34</v>
      </c>
      <c r="U14" s="146">
        <f>ErgebnisseGesamt!CB14</f>
        <v>66.62</v>
      </c>
      <c r="V14" s="147">
        <f>ErgebnisseGesamt!CC14</f>
        <v>12.59</v>
      </c>
      <c r="W14" s="147">
        <f>ErgebnisseGesamt!CD14</f>
        <v>10.99</v>
      </c>
      <c r="X14" s="147">
        <f>ErgebnisseGesamt!CE14</f>
        <v>3.6</v>
      </c>
      <c r="Y14" s="148">
        <f>ErgebnisseGesamt!CF14</f>
        <v>6.21</v>
      </c>
    </row>
    <row r="15" spans="1:25" ht="12.75" customHeight="1" x14ac:dyDescent="0.2">
      <c r="A15" s="167" t="str">
        <f>ErgebnisseGesamt!A15</f>
        <v xml:space="preserve">413       </v>
      </c>
      <c r="B15" s="168" t="str">
        <f>ErgebnisseGesamt!B15</f>
        <v>Bezirk Rohrbach</v>
      </c>
      <c r="C15" s="37">
        <f>ErgebnisseGesamt!BG15</f>
        <v>12056</v>
      </c>
      <c r="D15" s="45">
        <f>ErgebnisseGesamt!BI15</f>
        <v>6432</v>
      </c>
      <c r="E15" s="44">
        <f>ErgebnisseGesamt!BK15</f>
        <v>113</v>
      </c>
      <c r="F15" s="45">
        <f>ErgebnisseGesamt!BL15</f>
        <v>6319</v>
      </c>
      <c r="G15" s="44">
        <f>ErgebnisseGesamt!BM15</f>
        <v>4300</v>
      </c>
      <c r="H15" s="46">
        <f>ErgebnisseGesamt!BN15</f>
        <v>1171</v>
      </c>
      <c r="I15" s="46">
        <f>ErgebnisseGesamt!BO15</f>
        <v>219</v>
      </c>
      <c r="J15" s="46">
        <f>ErgebnisseGesamt!BP15</f>
        <v>353</v>
      </c>
      <c r="K15" s="45">
        <f>ErgebnisseGesamt!BQ15</f>
        <v>276</v>
      </c>
      <c r="L15" s="47">
        <f>ErgebnisseGesamt!BR15</f>
        <v>280</v>
      </c>
      <c r="M15" s="46">
        <f>ErgebnisseGesamt!BS15</f>
        <v>225</v>
      </c>
      <c r="N15" s="46">
        <f>ErgebnisseGesamt!BT15</f>
        <v>50</v>
      </c>
      <c r="O15" s="46">
        <f>ErgebnisseGesamt!BU15</f>
        <v>0</v>
      </c>
      <c r="P15" s="46">
        <f>ErgebnisseGesamt!BV15</f>
        <v>5</v>
      </c>
      <c r="Q15" s="45">
        <f>ErgebnisseGesamt!BW15</f>
        <v>0</v>
      </c>
      <c r="R15" s="146">
        <f>ErgebnisseGesamt!BX15</f>
        <v>53.35</v>
      </c>
      <c r="S15" s="147">
        <f>ErgebnisseGesamt!BZ15</f>
        <v>1.76</v>
      </c>
      <c r="T15" s="148">
        <f>ErgebnisseGesamt!CA15</f>
        <v>98.24</v>
      </c>
      <c r="U15" s="146">
        <f>ErgebnisseGesamt!CB15</f>
        <v>68.05</v>
      </c>
      <c r="V15" s="147">
        <f>ErgebnisseGesamt!CC15</f>
        <v>18.53</v>
      </c>
      <c r="W15" s="147">
        <f>ErgebnisseGesamt!CD15</f>
        <v>3.47</v>
      </c>
      <c r="X15" s="147">
        <f>ErgebnisseGesamt!CE15</f>
        <v>5.59</v>
      </c>
      <c r="Y15" s="148">
        <f>ErgebnisseGesamt!CF15</f>
        <v>4.37</v>
      </c>
    </row>
    <row r="16" spans="1:25" ht="12.75" customHeight="1" x14ac:dyDescent="0.2">
      <c r="A16" s="167" t="str">
        <f>ErgebnisseGesamt!A16</f>
        <v xml:space="preserve">414       </v>
      </c>
      <c r="B16" s="168" t="str">
        <f>ErgebnisseGesamt!B16</f>
        <v>Bezirk Schärding</v>
      </c>
      <c r="C16" s="37">
        <f>ErgebnisseGesamt!BG16</f>
        <v>9379</v>
      </c>
      <c r="D16" s="45">
        <f>ErgebnisseGesamt!BI16</f>
        <v>5093</v>
      </c>
      <c r="E16" s="44">
        <f>ErgebnisseGesamt!BK16</f>
        <v>70</v>
      </c>
      <c r="F16" s="45">
        <f>ErgebnisseGesamt!BL16</f>
        <v>5023</v>
      </c>
      <c r="G16" s="44">
        <f>ErgebnisseGesamt!BM16</f>
        <v>2937</v>
      </c>
      <c r="H16" s="46">
        <f>ErgebnisseGesamt!BN16</f>
        <v>1089</v>
      </c>
      <c r="I16" s="46">
        <f>ErgebnisseGesamt!BO16</f>
        <v>398</v>
      </c>
      <c r="J16" s="46">
        <f>ErgebnisseGesamt!BP16</f>
        <v>383</v>
      </c>
      <c r="K16" s="45">
        <f>ErgebnisseGesamt!BQ16</f>
        <v>216</v>
      </c>
      <c r="L16" s="47">
        <f>ErgebnisseGesamt!BR16</f>
        <v>216</v>
      </c>
      <c r="M16" s="46">
        <f>ErgebnisseGesamt!BS16</f>
        <v>153</v>
      </c>
      <c r="N16" s="46">
        <f>ErgebnisseGesamt!BT16</f>
        <v>45</v>
      </c>
      <c r="O16" s="46">
        <f>ErgebnisseGesamt!BU16</f>
        <v>10</v>
      </c>
      <c r="P16" s="46">
        <f>ErgebnisseGesamt!BV16</f>
        <v>7</v>
      </c>
      <c r="Q16" s="45">
        <f>ErgebnisseGesamt!BW16</f>
        <v>1</v>
      </c>
      <c r="R16" s="146">
        <f>ErgebnisseGesamt!BX16</f>
        <v>54.3</v>
      </c>
      <c r="S16" s="147">
        <f>ErgebnisseGesamt!BZ16</f>
        <v>1.37</v>
      </c>
      <c r="T16" s="148">
        <f>ErgebnisseGesamt!CA16</f>
        <v>98.63</v>
      </c>
      <c r="U16" s="146">
        <f>ErgebnisseGesamt!CB16</f>
        <v>58.47</v>
      </c>
      <c r="V16" s="147">
        <f>ErgebnisseGesamt!CC16</f>
        <v>21.68</v>
      </c>
      <c r="W16" s="147">
        <f>ErgebnisseGesamt!CD16</f>
        <v>7.92</v>
      </c>
      <c r="X16" s="147">
        <f>ErgebnisseGesamt!CE16</f>
        <v>7.62</v>
      </c>
      <c r="Y16" s="148">
        <f>ErgebnisseGesamt!CF16</f>
        <v>4.3</v>
      </c>
    </row>
    <row r="17" spans="1:25" ht="12.75" customHeight="1" x14ac:dyDescent="0.2">
      <c r="A17" s="167" t="str">
        <f>ErgebnisseGesamt!A17</f>
        <v xml:space="preserve">415       </v>
      </c>
      <c r="B17" s="168" t="str">
        <f>ErgebnisseGesamt!B17</f>
        <v>Bezirk Steyr-Land</v>
      </c>
      <c r="C17" s="37">
        <f>ErgebnisseGesamt!BG17</f>
        <v>6874</v>
      </c>
      <c r="D17" s="45">
        <f>ErgebnisseGesamt!BI17</f>
        <v>3915</v>
      </c>
      <c r="E17" s="44">
        <f>ErgebnisseGesamt!BK17</f>
        <v>80</v>
      </c>
      <c r="F17" s="45">
        <f>ErgebnisseGesamt!BL17</f>
        <v>3835</v>
      </c>
      <c r="G17" s="44">
        <f>ErgebnisseGesamt!BM17</f>
        <v>2482</v>
      </c>
      <c r="H17" s="46">
        <f>ErgebnisseGesamt!BN17</f>
        <v>687</v>
      </c>
      <c r="I17" s="46">
        <f>ErgebnisseGesamt!BO17</f>
        <v>258</v>
      </c>
      <c r="J17" s="46">
        <f>ErgebnisseGesamt!BP17</f>
        <v>233</v>
      </c>
      <c r="K17" s="45">
        <f>ErgebnisseGesamt!BQ17</f>
        <v>175</v>
      </c>
      <c r="L17" s="47">
        <f>ErgebnisseGesamt!BR17</f>
        <v>159</v>
      </c>
      <c r="M17" s="46">
        <f>ErgebnisseGesamt!BS17</f>
        <v>123</v>
      </c>
      <c r="N17" s="46">
        <f>ErgebnisseGesamt!BT17</f>
        <v>23</v>
      </c>
      <c r="O17" s="46">
        <f>ErgebnisseGesamt!BU17</f>
        <v>6</v>
      </c>
      <c r="P17" s="46">
        <f>ErgebnisseGesamt!BV17</f>
        <v>5</v>
      </c>
      <c r="Q17" s="45">
        <f>ErgebnisseGesamt!BW17</f>
        <v>2</v>
      </c>
      <c r="R17" s="146">
        <f>ErgebnisseGesamt!BX17</f>
        <v>56.95</v>
      </c>
      <c r="S17" s="147">
        <f>ErgebnisseGesamt!BZ17</f>
        <v>2.04</v>
      </c>
      <c r="T17" s="148">
        <f>ErgebnisseGesamt!CA17</f>
        <v>97.96</v>
      </c>
      <c r="U17" s="146">
        <f>ErgebnisseGesamt!CB17</f>
        <v>64.72</v>
      </c>
      <c r="V17" s="147">
        <f>ErgebnisseGesamt!CC17</f>
        <v>17.91</v>
      </c>
      <c r="W17" s="147">
        <f>ErgebnisseGesamt!CD17</f>
        <v>6.73</v>
      </c>
      <c r="X17" s="147">
        <f>ErgebnisseGesamt!CE17</f>
        <v>6.08</v>
      </c>
      <c r="Y17" s="148">
        <f>ErgebnisseGesamt!CF17</f>
        <v>4.5599999999999996</v>
      </c>
    </row>
    <row r="18" spans="1:25" ht="12.75" customHeight="1" x14ac:dyDescent="0.2">
      <c r="A18" s="167" t="str">
        <f>ErgebnisseGesamt!A18</f>
        <v xml:space="preserve">416       </v>
      </c>
      <c r="B18" s="168" t="str">
        <f>ErgebnisseGesamt!B18</f>
        <v>Bezirk Urfahr-Umgebung</v>
      </c>
      <c r="C18" s="37">
        <f>ErgebnisseGesamt!BG18</f>
        <v>9976</v>
      </c>
      <c r="D18" s="45">
        <f>ErgebnisseGesamt!BI18</f>
        <v>5326</v>
      </c>
      <c r="E18" s="44">
        <f>ErgebnisseGesamt!BK18</f>
        <v>98</v>
      </c>
      <c r="F18" s="45">
        <f>ErgebnisseGesamt!BL18</f>
        <v>5228</v>
      </c>
      <c r="G18" s="44">
        <f>ErgebnisseGesamt!BM18</f>
        <v>3644</v>
      </c>
      <c r="H18" s="46">
        <f>ErgebnisseGesamt!BN18</f>
        <v>742</v>
      </c>
      <c r="I18" s="46">
        <f>ErgebnisseGesamt!BO18</f>
        <v>211</v>
      </c>
      <c r="J18" s="46">
        <f>ErgebnisseGesamt!BP18</f>
        <v>308</v>
      </c>
      <c r="K18" s="45">
        <f>ErgebnisseGesamt!BQ18</f>
        <v>323</v>
      </c>
      <c r="L18" s="47">
        <f>ErgebnisseGesamt!BR18</f>
        <v>210</v>
      </c>
      <c r="M18" s="46">
        <f>ErgebnisseGesamt!BS18</f>
        <v>181</v>
      </c>
      <c r="N18" s="46">
        <f>ErgebnisseGesamt!BT18</f>
        <v>21</v>
      </c>
      <c r="O18" s="46">
        <f>ErgebnisseGesamt!BU18</f>
        <v>0</v>
      </c>
      <c r="P18" s="46">
        <f>ErgebnisseGesamt!BV18</f>
        <v>4</v>
      </c>
      <c r="Q18" s="45">
        <f>ErgebnisseGesamt!BW18</f>
        <v>4</v>
      </c>
      <c r="R18" s="146">
        <f>ErgebnisseGesamt!BX18</f>
        <v>53.39</v>
      </c>
      <c r="S18" s="147">
        <f>ErgebnisseGesamt!BZ18</f>
        <v>1.84</v>
      </c>
      <c r="T18" s="148">
        <f>ErgebnisseGesamt!CA18</f>
        <v>98.16</v>
      </c>
      <c r="U18" s="146">
        <f>ErgebnisseGesamt!CB18</f>
        <v>69.7</v>
      </c>
      <c r="V18" s="147">
        <f>ErgebnisseGesamt!CC18</f>
        <v>14.19</v>
      </c>
      <c r="W18" s="147">
        <f>ErgebnisseGesamt!CD18</f>
        <v>4.04</v>
      </c>
      <c r="X18" s="147">
        <f>ErgebnisseGesamt!CE18</f>
        <v>5.89</v>
      </c>
      <c r="Y18" s="148">
        <f>ErgebnisseGesamt!CF18</f>
        <v>6.18</v>
      </c>
    </row>
    <row r="19" spans="1:25" ht="12.75" customHeight="1" x14ac:dyDescent="0.2">
      <c r="A19" s="167" t="str">
        <f>ErgebnisseGesamt!A19</f>
        <v xml:space="preserve">417       </v>
      </c>
      <c r="B19" s="168" t="str">
        <f>ErgebnisseGesamt!B19</f>
        <v>Bezirk Vöcklabruck</v>
      </c>
      <c r="C19" s="37">
        <f>ErgebnisseGesamt!BG19</f>
        <v>13960</v>
      </c>
      <c r="D19" s="45">
        <f>ErgebnisseGesamt!BI19</f>
        <v>6771</v>
      </c>
      <c r="E19" s="44">
        <f>ErgebnisseGesamt!BK19</f>
        <v>111</v>
      </c>
      <c r="F19" s="45">
        <f>ErgebnisseGesamt!BL19</f>
        <v>6660</v>
      </c>
      <c r="G19" s="44">
        <f>ErgebnisseGesamt!BM19</f>
        <v>4581</v>
      </c>
      <c r="H19" s="46">
        <f>ErgebnisseGesamt!BN19</f>
        <v>739</v>
      </c>
      <c r="I19" s="46">
        <f>ErgebnisseGesamt!BO19</f>
        <v>617</v>
      </c>
      <c r="J19" s="46">
        <f>ErgebnisseGesamt!BP19</f>
        <v>368</v>
      </c>
      <c r="K19" s="45">
        <f>ErgebnisseGesamt!BQ19</f>
        <v>355</v>
      </c>
      <c r="L19" s="47">
        <f>ErgebnisseGesamt!BR19</f>
        <v>358</v>
      </c>
      <c r="M19" s="46">
        <f>ErgebnisseGesamt!BS19</f>
        <v>294</v>
      </c>
      <c r="N19" s="46">
        <f>ErgebnisseGesamt!BT19</f>
        <v>24</v>
      </c>
      <c r="O19" s="46">
        <f>ErgebnisseGesamt!BU19</f>
        <v>23</v>
      </c>
      <c r="P19" s="46">
        <f>ErgebnisseGesamt!BV19</f>
        <v>11</v>
      </c>
      <c r="Q19" s="45">
        <f>ErgebnisseGesamt!BW19</f>
        <v>6</v>
      </c>
      <c r="R19" s="146">
        <f>ErgebnisseGesamt!BX19</f>
        <v>48.5</v>
      </c>
      <c r="S19" s="147">
        <f>ErgebnisseGesamt!BZ19</f>
        <v>1.64</v>
      </c>
      <c r="T19" s="148">
        <f>ErgebnisseGesamt!CA19</f>
        <v>98.36</v>
      </c>
      <c r="U19" s="146">
        <f>ErgebnisseGesamt!CB19</f>
        <v>68.78</v>
      </c>
      <c r="V19" s="147">
        <f>ErgebnisseGesamt!CC19</f>
        <v>11.1</v>
      </c>
      <c r="W19" s="147">
        <f>ErgebnisseGesamt!CD19</f>
        <v>9.26</v>
      </c>
      <c r="X19" s="147">
        <f>ErgebnisseGesamt!CE19</f>
        <v>5.53</v>
      </c>
      <c r="Y19" s="148">
        <f>ErgebnisseGesamt!CF19</f>
        <v>5.33</v>
      </c>
    </row>
    <row r="20" spans="1:25" ht="12.75" customHeight="1" x14ac:dyDescent="0.2">
      <c r="A20" s="149" t="str">
        <f>ErgebnisseGesamt!A20</f>
        <v xml:space="preserve">418       </v>
      </c>
      <c r="B20" s="150" t="str">
        <f>ErgebnisseGesamt!B20</f>
        <v>Bezirk Wels-Land</v>
      </c>
      <c r="C20" s="54">
        <f>ErgebnisseGesamt!BG20</f>
        <v>6525</v>
      </c>
      <c r="D20" s="55">
        <f>ErgebnisseGesamt!BI20</f>
        <v>3956</v>
      </c>
      <c r="E20" s="54">
        <f>ErgebnisseGesamt!BK20</f>
        <v>62</v>
      </c>
      <c r="F20" s="55">
        <f>ErgebnisseGesamt!BL20</f>
        <v>3894</v>
      </c>
      <c r="G20" s="54">
        <f>ErgebnisseGesamt!BM20</f>
        <v>2723</v>
      </c>
      <c r="H20" s="56">
        <f>ErgebnisseGesamt!BN20</f>
        <v>364</v>
      </c>
      <c r="I20" s="56">
        <f>ErgebnisseGesamt!BO20</f>
        <v>539</v>
      </c>
      <c r="J20" s="56">
        <f>ErgebnisseGesamt!BP20</f>
        <v>107</v>
      </c>
      <c r="K20" s="55">
        <f>ErgebnisseGesamt!BQ20</f>
        <v>161</v>
      </c>
      <c r="L20" s="57">
        <f>ErgebnisseGesamt!BR20</f>
        <v>181</v>
      </c>
      <c r="M20" s="56">
        <f>ErgebnisseGesamt!BS20</f>
        <v>150</v>
      </c>
      <c r="N20" s="56">
        <f>ErgebnisseGesamt!BT20</f>
        <v>11</v>
      </c>
      <c r="O20" s="56">
        <f>ErgebnisseGesamt!BU20</f>
        <v>17</v>
      </c>
      <c r="P20" s="56">
        <f>ErgebnisseGesamt!BV20</f>
        <v>2</v>
      </c>
      <c r="Q20" s="55">
        <f>ErgebnisseGesamt!BW20</f>
        <v>1</v>
      </c>
      <c r="R20" s="151">
        <f>ErgebnisseGesamt!BX20</f>
        <v>60.63</v>
      </c>
      <c r="S20" s="152">
        <f>ErgebnisseGesamt!BZ20</f>
        <v>1.57</v>
      </c>
      <c r="T20" s="153">
        <f>ErgebnisseGesamt!CA20</f>
        <v>98.43</v>
      </c>
      <c r="U20" s="151">
        <f>ErgebnisseGesamt!CB20</f>
        <v>69.930000000000007</v>
      </c>
      <c r="V20" s="152">
        <f>ErgebnisseGesamt!CC20</f>
        <v>9.35</v>
      </c>
      <c r="W20" s="152">
        <f>ErgebnisseGesamt!CD20</f>
        <v>13.84</v>
      </c>
      <c r="X20" s="152">
        <f>ErgebnisseGesamt!CE20</f>
        <v>2.75</v>
      </c>
      <c r="Y20" s="153">
        <f>ErgebnisseGesamt!CF20</f>
        <v>4.13</v>
      </c>
    </row>
    <row r="21" spans="1:25" ht="12.75" customHeight="1" x14ac:dyDescent="0.2">
      <c r="A21" s="62" t="str">
        <f>ErgebnisseGesamt!A5</f>
        <v xml:space="preserve">400       </v>
      </c>
      <c r="B21" s="154" t="str">
        <f>ErgebnisseGesamt!B5</f>
        <v>Oberösterreich</v>
      </c>
      <c r="C21" s="63">
        <f>ErgebnisseGesamt!BG5</f>
        <v>136122</v>
      </c>
      <c r="D21" s="64">
        <f>ErgebnisseGesamt!BI5</f>
        <v>72965</v>
      </c>
      <c r="E21" s="63">
        <f>ErgebnisseGesamt!BK5</f>
        <v>1342</v>
      </c>
      <c r="F21" s="64">
        <f>ErgebnisseGesamt!BL5</f>
        <v>71623</v>
      </c>
      <c r="G21" s="63">
        <f>ErgebnisseGesamt!BM5</f>
        <v>47228</v>
      </c>
      <c r="H21" s="65">
        <f>ErgebnisseGesamt!BN5</f>
        <v>10269</v>
      </c>
      <c r="I21" s="65">
        <f>ErgebnisseGesamt!BO5</f>
        <v>6019</v>
      </c>
      <c r="J21" s="65">
        <f>ErgebnisseGesamt!BP5</f>
        <v>4480</v>
      </c>
      <c r="K21" s="64">
        <f>ErgebnisseGesamt!BQ5</f>
        <v>3627</v>
      </c>
      <c r="L21" s="66">
        <f>ErgebnisseGesamt!BR5</f>
        <v>3262</v>
      </c>
      <c r="M21" s="65">
        <f>ErgebnisseGesamt!BS5</f>
        <v>2596</v>
      </c>
      <c r="N21" s="65">
        <f>ErgebnisseGesamt!BT5</f>
        <v>366</v>
      </c>
      <c r="O21" s="65">
        <f>ErgebnisseGesamt!BU5</f>
        <v>158</v>
      </c>
      <c r="P21" s="65">
        <f>ErgebnisseGesamt!BV5</f>
        <v>103</v>
      </c>
      <c r="Q21" s="64">
        <f>ErgebnisseGesamt!BW5</f>
        <v>39</v>
      </c>
      <c r="R21" s="155">
        <f>ErgebnisseGesamt!BX5</f>
        <v>53.6</v>
      </c>
      <c r="S21" s="156">
        <f>ErgebnisseGesamt!BZ5</f>
        <v>1.84</v>
      </c>
      <c r="T21" s="157">
        <f>ErgebnisseGesamt!CA5</f>
        <v>98.16</v>
      </c>
      <c r="U21" s="155">
        <f>ErgebnisseGesamt!CB5</f>
        <v>65.94</v>
      </c>
      <c r="V21" s="156">
        <f>ErgebnisseGesamt!CC5</f>
        <v>14.34</v>
      </c>
      <c r="W21" s="156">
        <f>ErgebnisseGesamt!CD5</f>
        <v>8.4</v>
      </c>
      <c r="X21" s="156">
        <f>ErgebnisseGesamt!CE5</f>
        <v>6.25</v>
      </c>
      <c r="Y21" s="157">
        <f>ErgebnisseGesamt!CF5</f>
        <v>5.0599999999999996</v>
      </c>
    </row>
    <row r="22" spans="1:25" ht="12.75" customHeight="1" x14ac:dyDescent="0.2">
      <c r="A22" s="62" t="str">
        <f>ErgebnisseGesamt!A4</f>
        <v xml:space="preserve">4         </v>
      </c>
      <c r="B22" s="154" t="str">
        <f>ErgebnisseGesamt!B4</f>
        <v>Oberösterreich</v>
      </c>
      <c r="C22" s="63">
        <f>ErgebnisseGesamt!BG4</f>
        <v>136122</v>
      </c>
      <c r="D22" s="64">
        <f>ErgebnisseGesamt!BI4</f>
        <v>72965</v>
      </c>
      <c r="E22" s="63">
        <f>ErgebnisseGesamt!BK4</f>
        <v>1342</v>
      </c>
      <c r="F22" s="64">
        <f>ErgebnisseGesamt!BL4</f>
        <v>71623</v>
      </c>
      <c r="G22" s="63">
        <f>ErgebnisseGesamt!BM4</f>
        <v>47228</v>
      </c>
      <c r="H22" s="65">
        <f>ErgebnisseGesamt!BN4</f>
        <v>10269</v>
      </c>
      <c r="I22" s="65">
        <f>ErgebnisseGesamt!BO4</f>
        <v>6019</v>
      </c>
      <c r="J22" s="65">
        <f>ErgebnisseGesamt!BP4</f>
        <v>4480</v>
      </c>
      <c r="K22" s="64">
        <f>ErgebnisseGesamt!BQ4</f>
        <v>3627</v>
      </c>
      <c r="L22" s="66">
        <f>ErgebnisseGesamt!BR4</f>
        <v>35</v>
      </c>
      <c r="M22" s="65">
        <f>ErgebnisseGesamt!BS4</f>
        <v>24</v>
      </c>
      <c r="N22" s="65">
        <f>ErgebnisseGesamt!BT4</f>
        <v>5</v>
      </c>
      <c r="O22" s="65">
        <f>ErgebnisseGesamt!BU4</f>
        <v>3</v>
      </c>
      <c r="P22" s="65">
        <f>ErgebnisseGesamt!BV4</f>
        <v>2</v>
      </c>
      <c r="Q22" s="64">
        <f>ErgebnisseGesamt!BW4</f>
        <v>1</v>
      </c>
      <c r="R22" s="155">
        <f>ErgebnisseGesamt!BX4</f>
        <v>53.6</v>
      </c>
      <c r="S22" s="156">
        <f>ErgebnisseGesamt!BZ4</f>
        <v>1.84</v>
      </c>
      <c r="T22" s="157">
        <f>ErgebnisseGesamt!CA4</f>
        <v>98.16</v>
      </c>
      <c r="U22" s="155">
        <f>ErgebnisseGesamt!CB4</f>
        <v>65.94</v>
      </c>
      <c r="V22" s="156">
        <f>ErgebnisseGesamt!CC4</f>
        <v>14.34</v>
      </c>
      <c r="W22" s="156">
        <f>ErgebnisseGesamt!CD4</f>
        <v>8.4</v>
      </c>
      <c r="X22" s="156">
        <f>ErgebnisseGesamt!CE4</f>
        <v>6.25</v>
      </c>
      <c r="Y22" s="157">
        <f>ErgebnisseGesamt!CF4</f>
        <v>5.0599999999999996</v>
      </c>
    </row>
  </sheetData>
  <mergeCells count="5">
    <mergeCell ref="A4:B4"/>
    <mergeCell ref="C4:K4"/>
    <mergeCell ref="L4:Q4"/>
    <mergeCell ref="R4:Y4"/>
    <mergeCell ref="L5:Q5"/>
  </mergeCells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2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23" width="9.7109375" customWidth="1"/>
    <col min="24" max="24" width="9.7109375" style="10" customWidth="1"/>
    <col min="25" max="25" width="9.7109375" style="12" customWidth="1"/>
    <col min="26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4"/>
      <c r="B1" s="5"/>
      <c r="C1" s="196" t="str">
        <f>"Landwirtschaftskammerwahl " &amp; TEXT($CG$4,"TT. MMMM JJJJ")</f>
        <v>Landwirtschaftskammerwahl 24. Jänner 2021</v>
      </c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8"/>
      <c r="BG1" s="199" t="str">
        <f>"Landwirtschaftskammerwahl " &amp; TEXT(YEAR($CG$4)-6,"####")</f>
        <v>Landwirtschaftskammerwahl 2015</v>
      </c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1"/>
      <c r="CG1" s="202" t="str">
        <f>"Landwirtschaftskammerwahl " &amp; TEXT($CG$4,"TT. MMMM JJJJ")</f>
        <v>Landwirtschaftskammerwahl 24. Jänner 2021</v>
      </c>
      <c r="CH1" s="203"/>
      <c r="CI1" s="203"/>
      <c r="CJ1" s="204"/>
    </row>
    <row r="2" spans="1:88" s="7" customFormat="1" ht="25.5" customHeight="1" x14ac:dyDescent="0.2">
      <c r="A2" s="185" t="s">
        <v>18</v>
      </c>
      <c r="B2" s="186"/>
      <c r="C2" s="187" t="s">
        <v>16</v>
      </c>
      <c r="D2" s="188"/>
      <c r="E2" s="187" t="s">
        <v>20</v>
      </c>
      <c r="F2" s="189"/>
      <c r="G2" s="189"/>
      <c r="H2" s="189"/>
      <c r="I2" s="189"/>
      <c r="J2" s="189"/>
      <c r="K2" s="189"/>
      <c r="L2" s="189"/>
      <c r="M2" s="188"/>
      <c r="N2" s="187" t="s">
        <v>7</v>
      </c>
      <c r="O2" s="189"/>
      <c r="P2" s="189"/>
      <c r="Q2" s="189"/>
      <c r="R2" s="189"/>
      <c r="S2" s="188"/>
      <c r="T2" s="187" t="s">
        <v>22</v>
      </c>
      <c r="U2" s="189"/>
      <c r="V2" s="189"/>
      <c r="W2" s="189"/>
      <c r="X2" s="189"/>
      <c r="Y2" s="189"/>
      <c r="Z2" s="187" t="s">
        <v>39</v>
      </c>
      <c r="AA2" s="189"/>
      <c r="AB2" s="189"/>
      <c r="AC2" s="189"/>
      <c r="AD2" s="189"/>
      <c r="AE2" s="205" t="s">
        <v>23</v>
      </c>
      <c r="AF2" s="206"/>
      <c r="AG2" s="206"/>
      <c r="AH2" s="207"/>
      <c r="AI2" s="187" t="s">
        <v>24</v>
      </c>
      <c r="AJ2" s="189"/>
      <c r="AK2" s="189"/>
      <c r="AL2" s="189"/>
      <c r="AM2" s="189"/>
      <c r="AN2" s="208" t="str">
        <f>"Differenz zu " &amp; YEAR($CG$4)-6 &amp; " in %"</f>
        <v>Differenz zu 2015 in %</v>
      </c>
      <c r="AO2" s="209"/>
      <c r="AP2" s="209"/>
      <c r="AQ2" s="210"/>
      <c r="AR2" s="208" t="str">
        <f>"Differenz zu " &amp; YEAR($CG$4)-6 &amp; " in %"</f>
        <v>Differenz zu 2015 in %</v>
      </c>
      <c r="AS2" s="209"/>
      <c r="AT2" s="209"/>
      <c r="AU2" s="209"/>
      <c r="AV2" s="210"/>
      <c r="AW2" s="208" t="str">
        <f>"Differenz zu " &amp; YEAR($CG$4)-6 &amp; " Mandate"</f>
        <v>Differenz zu 2015 Mandate</v>
      </c>
      <c r="AX2" s="209"/>
      <c r="AY2" s="209"/>
      <c r="AZ2" s="209"/>
      <c r="BA2" s="210"/>
      <c r="BB2" s="211" t="s">
        <v>19</v>
      </c>
      <c r="BC2" s="212"/>
      <c r="BD2" s="212"/>
      <c r="BE2" s="212"/>
      <c r="BF2" s="213"/>
      <c r="BG2" s="190" t="s">
        <v>20</v>
      </c>
      <c r="BH2" s="191"/>
      <c r="BI2" s="191"/>
      <c r="BJ2" s="191"/>
      <c r="BK2" s="191"/>
      <c r="BL2" s="192"/>
      <c r="BM2" s="190" t="s">
        <v>20</v>
      </c>
      <c r="BN2" s="214"/>
      <c r="BO2" s="214"/>
      <c r="BP2" s="214"/>
      <c r="BQ2" s="215"/>
      <c r="BR2" s="193" t="s">
        <v>21</v>
      </c>
      <c r="BS2" s="194"/>
      <c r="BT2" s="194"/>
      <c r="BU2" s="194"/>
      <c r="BV2" s="194"/>
      <c r="BW2" s="195"/>
      <c r="BX2" s="190" t="s">
        <v>23</v>
      </c>
      <c r="BY2" s="191"/>
      <c r="BZ2" s="191"/>
      <c r="CA2" s="192"/>
      <c r="CB2" s="193" t="s">
        <v>24</v>
      </c>
      <c r="CC2" s="194"/>
      <c r="CD2" s="194"/>
      <c r="CE2" s="194"/>
      <c r="CF2" s="195"/>
      <c r="CG2" s="6" t="s">
        <v>80</v>
      </c>
      <c r="CH2" s="6" t="s">
        <v>40</v>
      </c>
      <c r="CI2" s="6" t="s">
        <v>41</v>
      </c>
      <c r="CJ2" s="6" t="s">
        <v>42</v>
      </c>
    </row>
    <row r="3" spans="1:88" s="7" customFormat="1" ht="48" x14ac:dyDescent="0.2">
      <c r="A3" s="8" t="s">
        <v>25</v>
      </c>
      <c r="B3" s="8" t="s">
        <v>18</v>
      </c>
      <c r="C3" s="9" t="s">
        <v>75</v>
      </c>
      <c r="D3" s="9" t="s">
        <v>76</v>
      </c>
      <c r="E3" s="9" t="s">
        <v>31</v>
      </c>
      <c r="F3" s="9" t="s">
        <v>81</v>
      </c>
      <c r="G3" s="9" t="s">
        <v>32</v>
      </c>
      <c r="H3" s="9" t="s">
        <v>33</v>
      </c>
      <c r="I3" s="9" t="s">
        <v>45</v>
      </c>
      <c r="J3" s="9" t="s">
        <v>44</v>
      </c>
      <c r="K3" s="9" t="s">
        <v>4</v>
      </c>
      <c r="L3" s="9" t="s">
        <v>5</v>
      </c>
      <c r="M3" s="9" t="s">
        <v>6</v>
      </c>
      <c r="N3" s="9" t="s">
        <v>21</v>
      </c>
      <c r="O3" s="9" t="s">
        <v>45</v>
      </c>
      <c r="P3" s="9" t="s">
        <v>44</v>
      </c>
      <c r="Q3" s="9" t="s">
        <v>4</v>
      </c>
      <c r="R3" s="9" t="s">
        <v>5</v>
      </c>
      <c r="S3" s="9" t="s">
        <v>6</v>
      </c>
      <c r="T3" s="9" t="s">
        <v>13</v>
      </c>
      <c r="U3" s="9" t="s">
        <v>45</v>
      </c>
      <c r="V3" s="9" t="s">
        <v>44</v>
      </c>
      <c r="W3" s="9" t="s">
        <v>4</v>
      </c>
      <c r="X3" s="9" t="s">
        <v>5</v>
      </c>
      <c r="Y3" s="9" t="s">
        <v>6</v>
      </c>
      <c r="Z3" s="9" t="s">
        <v>45</v>
      </c>
      <c r="AA3" s="9" t="s">
        <v>44</v>
      </c>
      <c r="AB3" s="9" t="s">
        <v>4</v>
      </c>
      <c r="AC3" s="9" t="s">
        <v>5</v>
      </c>
      <c r="AD3" s="9" t="s">
        <v>6</v>
      </c>
      <c r="AE3" s="9" t="s">
        <v>77</v>
      </c>
      <c r="AF3" s="9" t="s">
        <v>78</v>
      </c>
      <c r="AG3" s="9" t="s">
        <v>32</v>
      </c>
      <c r="AH3" s="9" t="s">
        <v>33</v>
      </c>
      <c r="AI3" s="9" t="s">
        <v>45</v>
      </c>
      <c r="AJ3" s="9" t="s">
        <v>44</v>
      </c>
      <c r="AK3" s="9" t="s">
        <v>4</v>
      </c>
      <c r="AL3" s="9" t="s">
        <v>5</v>
      </c>
      <c r="AM3" s="9" t="s">
        <v>6</v>
      </c>
      <c r="AN3" s="9" t="s">
        <v>77</v>
      </c>
      <c r="AO3" s="9" t="s">
        <v>78</v>
      </c>
      <c r="AP3" s="9" t="s">
        <v>32</v>
      </c>
      <c r="AQ3" s="9" t="s">
        <v>33</v>
      </c>
      <c r="AR3" s="9" t="s">
        <v>45</v>
      </c>
      <c r="AS3" s="9" t="s">
        <v>44</v>
      </c>
      <c r="AT3" s="9" t="s">
        <v>4</v>
      </c>
      <c r="AU3" s="9" t="s">
        <v>5</v>
      </c>
      <c r="AV3" s="9" t="s">
        <v>6</v>
      </c>
      <c r="AW3" s="9" t="s">
        <v>45</v>
      </c>
      <c r="AX3" s="9" t="s">
        <v>44</v>
      </c>
      <c r="AY3" s="9" t="s">
        <v>4</v>
      </c>
      <c r="AZ3" s="9" t="s">
        <v>5</v>
      </c>
      <c r="BA3" s="9" t="s">
        <v>6</v>
      </c>
      <c r="BB3" s="9" t="s">
        <v>26</v>
      </c>
      <c r="BC3" s="9" t="s">
        <v>27</v>
      </c>
      <c r="BD3" s="9" t="s">
        <v>28</v>
      </c>
      <c r="BE3" s="9" t="s">
        <v>29</v>
      </c>
      <c r="BF3" s="9" t="s">
        <v>30</v>
      </c>
      <c r="BG3" s="9" t="s">
        <v>35</v>
      </c>
      <c r="BH3" s="9" t="s">
        <v>76</v>
      </c>
      <c r="BI3" s="9" t="s">
        <v>36</v>
      </c>
      <c r="BJ3" s="9" t="s">
        <v>81</v>
      </c>
      <c r="BK3" s="9" t="s">
        <v>32</v>
      </c>
      <c r="BL3" s="9" t="s">
        <v>33</v>
      </c>
      <c r="BM3" s="9" t="s">
        <v>45</v>
      </c>
      <c r="BN3" s="9" t="s">
        <v>44</v>
      </c>
      <c r="BO3" s="9" t="s">
        <v>4</v>
      </c>
      <c r="BP3" s="9" t="s">
        <v>5</v>
      </c>
      <c r="BQ3" s="9" t="s">
        <v>6</v>
      </c>
      <c r="BR3" s="9" t="s">
        <v>34</v>
      </c>
      <c r="BS3" s="9" t="s">
        <v>45</v>
      </c>
      <c r="BT3" s="9" t="s">
        <v>44</v>
      </c>
      <c r="BU3" s="9" t="s">
        <v>4</v>
      </c>
      <c r="BV3" s="9" t="s">
        <v>5</v>
      </c>
      <c r="BW3" s="9" t="s">
        <v>6</v>
      </c>
      <c r="BX3" s="9" t="s">
        <v>77</v>
      </c>
      <c r="BY3" s="9" t="s">
        <v>79</v>
      </c>
      <c r="BZ3" s="9" t="s">
        <v>32</v>
      </c>
      <c r="CA3" s="9" t="s">
        <v>33</v>
      </c>
      <c r="CB3" s="9" t="s">
        <v>45</v>
      </c>
      <c r="CC3" s="9" t="s">
        <v>44</v>
      </c>
      <c r="CD3" s="9" t="s">
        <v>4</v>
      </c>
      <c r="CE3" s="9" t="s">
        <v>5</v>
      </c>
      <c r="CF3" s="9" t="s">
        <v>6</v>
      </c>
      <c r="CG3" s="9" t="s">
        <v>80</v>
      </c>
      <c r="CH3" s="9" t="s">
        <v>40</v>
      </c>
      <c r="CI3" s="9" t="s">
        <v>41</v>
      </c>
      <c r="CJ3" s="9" t="s">
        <v>43</v>
      </c>
    </row>
    <row r="4" spans="1:88" x14ac:dyDescent="0.2">
      <c r="A4" s="11" t="s">
        <v>46</v>
      </c>
      <c r="B4" s="11" t="s">
        <v>47</v>
      </c>
      <c r="C4" s="2">
        <v>129235</v>
      </c>
      <c r="D4" s="2">
        <v>18870</v>
      </c>
      <c r="E4" s="2">
        <v>63371</v>
      </c>
      <c r="F4" s="2">
        <v>18114</v>
      </c>
      <c r="G4" s="2">
        <v>592</v>
      </c>
      <c r="H4" s="2">
        <v>62779</v>
      </c>
      <c r="I4" s="2">
        <v>40936</v>
      </c>
      <c r="J4" s="2">
        <v>11738</v>
      </c>
      <c r="K4" s="2">
        <v>3133</v>
      </c>
      <c r="L4" s="2">
        <v>2886</v>
      </c>
      <c r="M4" s="2">
        <v>4086</v>
      </c>
      <c r="N4" s="2">
        <v>35</v>
      </c>
      <c r="O4" s="2">
        <v>24</v>
      </c>
      <c r="P4" s="2">
        <v>7</v>
      </c>
      <c r="Q4" s="2">
        <v>1</v>
      </c>
      <c r="R4" s="2">
        <v>1</v>
      </c>
      <c r="S4" s="2">
        <v>2</v>
      </c>
      <c r="T4" s="2" t="s">
        <v>48</v>
      </c>
      <c r="U4" s="2"/>
      <c r="V4" s="2"/>
      <c r="W4" s="2"/>
      <c r="X4" s="2"/>
      <c r="Y4" s="2"/>
      <c r="Z4" s="2">
        <v>24</v>
      </c>
      <c r="AA4" s="2">
        <v>7</v>
      </c>
      <c r="AB4" s="2">
        <v>1</v>
      </c>
      <c r="AC4" s="2">
        <v>1</v>
      </c>
      <c r="AD4" s="2">
        <v>2</v>
      </c>
      <c r="AE4" s="16">
        <v>49.04</v>
      </c>
      <c r="AF4" s="3">
        <v>95.99</v>
      </c>
      <c r="AG4" s="3">
        <v>0.93</v>
      </c>
      <c r="AH4" s="3">
        <v>99.07</v>
      </c>
      <c r="AI4" s="3">
        <v>65.209999999999994</v>
      </c>
      <c r="AJ4" s="3">
        <v>18.7</v>
      </c>
      <c r="AK4" s="3">
        <v>4.99</v>
      </c>
      <c r="AL4" s="3">
        <v>4.5999999999999996</v>
      </c>
      <c r="AM4" s="3">
        <v>6.51</v>
      </c>
      <c r="AN4" s="3">
        <v>-4.57</v>
      </c>
      <c r="AO4" s="3">
        <v>95.99</v>
      </c>
      <c r="AP4" s="3">
        <v>-0.91</v>
      </c>
      <c r="AQ4" s="3">
        <v>0.91</v>
      </c>
      <c r="AR4" s="3">
        <v>-0.73</v>
      </c>
      <c r="AS4" s="3">
        <v>4.3600000000000003</v>
      </c>
      <c r="AT4" s="3">
        <v>-3.41</v>
      </c>
      <c r="AU4" s="3">
        <v>-1.66</v>
      </c>
      <c r="AV4" s="3">
        <v>1.44</v>
      </c>
      <c r="AW4" s="2">
        <v>0</v>
      </c>
      <c r="AX4" s="2">
        <v>2</v>
      </c>
      <c r="AY4" s="2">
        <v>-2</v>
      </c>
      <c r="AZ4" s="2">
        <v>-1</v>
      </c>
      <c r="BA4" s="2">
        <v>1</v>
      </c>
      <c r="BB4" s="2">
        <v>424</v>
      </c>
      <c r="BC4" s="2">
        <v>424</v>
      </c>
      <c r="BD4" s="3">
        <v>100</v>
      </c>
      <c r="BE4" s="2">
        <v>129235</v>
      </c>
      <c r="BF4" s="3">
        <v>100</v>
      </c>
      <c r="BG4" s="2">
        <v>136122</v>
      </c>
      <c r="BH4" s="2">
        <v>7197</v>
      </c>
      <c r="BI4" s="2">
        <v>72965</v>
      </c>
      <c r="BJ4" s="2">
        <v>6714</v>
      </c>
      <c r="BK4" s="2">
        <v>1342</v>
      </c>
      <c r="BL4" s="2">
        <v>71623</v>
      </c>
      <c r="BM4" s="2">
        <v>47228</v>
      </c>
      <c r="BN4" s="2">
        <v>10269</v>
      </c>
      <c r="BO4" s="2">
        <v>6019</v>
      </c>
      <c r="BP4" s="2">
        <v>4480</v>
      </c>
      <c r="BQ4" s="2">
        <v>3627</v>
      </c>
      <c r="BR4" s="2">
        <v>35</v>
      </c>
      <c r="BS4" s="2">
        <v>24</v>
      </c>
      <c r="BT4" s="2">
        <v>5</v>
      </c>
      <c r="BU4" s="2">
        <v>3</v>
      </c>
      <c r="BV4" s="2">
        <v>2</v>
      </c>
      <c r="BW4" s="2">
        <v>1</v>
      </c>
      <c r="BX4" s="3">
        <v>53.6</v>
      </c>
      <c r="BY4" s="3"/>
      <c r="BZ4" s="3">
        <v>1.84</v>
      </c>
      <c r="CA4" s="3">
        <v>98.16</v>
      </c>
      <c r="CB4" s="3">
        <v>65.94</v>
      </c>
      <c r="CC4" s="3">
        <v>14.34</v>
      </c>
      <c r="CD4" s="3">
        <v>8.4</v>
      </c>
      <c r="CE4" s="3">
        <v>6.25</v>
      </c>
      <c r="CF4" s="3">
        <v>5.0599999999999996</v>
      </c>
      <c r="CG4" s="13">
        <v>44220</v>
      </c>
      <c r="CH4" s="2" t="s">
        <v>88</v>
      </c>
      <c r="CI4" s="14" t="s">
        <v>89</v>
      </c>
      <c r="CJ4" s="15">
        <v>44229.655844907407</v>
      </c>
    </row>
    <row r="5" spans="1:88" x14ac:dyDescent="0.2">
      <c r="A5" s="11" t="s">
        <v>49</v>
      </c>
      <c r="B5" s="11" t="s">
        <v>47</v>
      </c>
      <c r="C5" s="2">
        <v>129235</v>
      </c>
      <c r="D5" s="2">
        <v>18870</v>
      </c>
      <c r="E5" s="2">
        <v>63371</v>
      </c>
      <c r="F5" s="2">
        <v>18114</v>
      </c>
      <c r="G5" s="2">
        <v>592</v>
      </c>
      <c r="H5" s="2">
        <v>62779</v>
      </c>
      <c r="I5" s="2">
        <v>40936</v>
      </c>
      <c r="J5" s="2">
        <v>11738</v>
      </c>
      <c r="K5" s="2">
        <v>3133</v>
      </c>
      <c r="L5" s="2">
        <v>2886</v>
      </c>
      <c r="M5" s="2">
        <v>4086</v>
      </c>
      <c r="N5" s="2">
        <v>3236</v>
      </c>
      <c r="O5" s="2">
        <v>2498</v>
      </c>
      <c r="P5" s="2">
        <v>518</v>
      </c>
      <c r="Q5" s="2">
        <v>54</v>
      </c>
      <c r="R5" s="2">
        <v>68</v>
      </c>
      <c r="S5" s="2">
        <v>86</v>
      </c>
      <c r="T5" s="2" t="s">
        <v>13</v>
      </c>
      <c r="U5" s="2">
        <v>5</v>
      </c>
      <c r="V5" s="2">
        <v>3</v>
      </c>
      <c r="W5" s="2">
        <v>3</v>
      </c>
      <c r="X5" s="2">
        <v>0</v>
      </c>
      <c r="Y5" s="2">
        <v>1</v>
      </c>
      <c r="Z5" s="2">
        <v>2503</v>
      </c>
      <c r="AA5" s="2">
        <v>521</v>
      </c>
      <c r="AB5" s="2">
        <v>57</v>
      </c>
      <c r="AC5" s="2">
        <v>68</v>
      </c>
      <c r="AD5" s="2">
        <v>87</v>
      </c>
      <c r="AE5" s="16">
        <v>49.04</v>
      </c>
      <c r="AF5" s="3">
        <v>95.99</v>
      </c>
      <c r="AG5" s="3">
        <v>0.93</v>
      </c>
      <c r="AH5" s="3">
        <v>99.07</v>
      </c>
      <c r="AI5" s="3">
        <v>65.209999999999994</v>
      </c>
      <c r="AJ5" s="3">
        <v>18.7</v>
      </c>
      <c r="AK5" s="3">
        <v>4.99</v>
      </c>
      <c r="AL5" s="3">
        <v>4.5999999999999996</v>
      </c>
      <c r="AM5" s="3">
        <v>6.51</v>
      </c>
      <c r="AN5" s="3">
        <v>-4.57</v>
      </c>
      <c r="AO5" s="3">
        <v>95.99</v>
      </c>
      <c r="AP5" s="3">
        <v>-0.91</v>
      </c>
      <c r="AQ5" s="3">
        <v>0.91</v>
      </c>
      <c r="AR5" s="3">
        <v>-0.73</v>
      </c>
      <c r="AS5" s="3">
        <v>4.3600000000000003</v>
      </c>
      <c r="AT5" s="3">
        <v>-3.41</v>
      </c>
      <c r="AU5" s="3">
        <v>-1.66</v>
      </c>
      <c r="AV5" s="3">
        <v>1.44</v>
      </c>
      <c r="AW5" s="2">
        <v>-93</v>
      </c>
      <c r="AX5" s="2">
        <v>155</v>
      </c>
      <c r="AY5" s="2">
        <v>-101</v>
      </c>
      <c r="AZ5" s="2">
        <v>-35</v>
      </c>
      <c r="BA5" s="2">
        <v>48</v>
      </c>
      <c r="BB5" s="2">
        <v>424</v>
      </c>
      <c r="BC5" s="2">
        <v>424</v>
      </c>
      <c r="BD5" s="3">
        <v>100</v>
      </c>
      <c r="BE5" s="2">
        <v>129235</v>
      </c>
      <c r="BF5" s="3">
        <v>100</v>
      </c>
      <c r="BG5" s="2">
        <v>136122</v>
      </c>
      <c r="BH5" s="2">
        <v>7197</v>
      </c>
      <c r="BI5" s="2">
        <v>72965</v>
      </c>
      <c r="BJ5" s="2">
        <v>6714</v>
      </c>
      <c r="BK5" s="2">
        <v>1342</v>
      </c>
      <c r="BL5" s="2">
        <v>71623</v>
      </c>
      <c r="BM5" s="2">
        <v>47228</v>
      </c>
      <c r="BN5" s="2">
        <v>10269</v>
      </c>
      <c r="BO5" s="2">
        <v>6019</v>
      </c>
      <c r="BP5" s="2">
        <v>4480</v>
      </c>
      <c r="BQ5" s="2">
        <v>3627</v>
      </c>
      <c r="BR5" s="2">
        <v>3262</v>
      </c>
      <c r="BS5" s="2">
        <v>2596</v>
      </c>
      <c r="BT5" s="2">
        <v>366</v>
      </c>
      <c r="BU5" s="2">
        <v>158</v>
      </c>
      <c r="BV5" s="2">
        <v>103</v>
      </c>
      <c r="BW5" s="2">
        <v>39</v>
      </c>
      <c r="BX5" s="3">
        <v>53.6</v>
      </c>
      <c r="BY5" s="3"/>
      <c r="BZ5" s="3">
        <v>1.84</v>
      </c>
      <c r="CA5" s="3">
        <v>98.16</v>
      </c>
      <c r="CB5" s="3">
        <v>65.94</v>
      </c>
      <c r="CC5" s="3">
        <v>14.34</v>
      </c>
      <c r="CD5" s="3">
        <v>8.4</v>
      </c>
      <c r="CE5" s="3">
        <v>6.25</v>
      </c>
      <c r="CF5" s="3">
        <v>5.0599999999999996</v>
      </c>
      <c r="CG5" s="13">
        <v>44220</v>
      </c>
      <c r="CH5" s="2" t="s">
        <v>88</v>
      </c>
      <c r="CI5" s="14" t="s">
        <v>89</v>
      </c>
      <c r="CJ5" s="15">
        <v>44229.655844907407</v>
      </c>
    </row>
    <row r="6" spans="1:88" x14ac:dyDescent="0.2">
      <c r="A6" s="11" t="s">
        <v>50</v>
      </c>
      <c r="B6" s="11" t="s">
        <v>51</v>
      </c>
      <c r="C6" s="2">
        <v>12494</v>
      </c>
      <c r="D6" s="2">
        <v>1202</v>
      </c>
      <c r="E6" s="2">
        <v>5228</v>
      </c>
      <c r="F6" s="2">
        <v>1164</v>
      </c>
      <c r="G6" s="2">
        <v>54</v>
      </c>
      <c r="H6" s="2">
        <v>5174</v>
      </c>
      <c r="I6" s="2">
        <v>3455</v>
      </c>
      <c r="J6" s="2">
        <v>844</v>
      </c>
      <c r="K6" s="2">
        <v>417</v>
      </c>
      <c r="L6" s="2">
        <v>149</v>
      </c>
      <c r="M6" s="2">
        <v>309</v>
      </c>
      <c r="N6" s="2">
        <v>337</v>
      </c>
      <c r="O6" s="2">
        <v>269</v>
      </c>
      <c r="P6" s="2">
        <v>50</v>
      </c>
      <c r="Q6" s="2">
        <v>12</v>
      </c>
      <c r="R6" s="2">
        <v>0</v>
      </c>
      <c r="S6" s="2">
        <v>5</v>
      </c>
      <c r="T6" s="2" t="s">
        <v>13</v>
      </c>
      <c r="U6" s="2">
        <v>0</v>
      </c>
      <c r="V6" s="2"/>
      <c r="W6" s="2">
        <v>1</v>
      </c>
      <c r="X6" s="2"/>
      <c r="Y6" s="2"/>
      <c r="Z6" s="2">
        <v>269</v>
      </c>
      <c r="AA6" s="2">
        <v>50</v>
      </c>
      <c r="AB6" s="2">
        <v>13</v>
      </c>
      <c r="AC6" s="2">
        <v>0</v>
      </c>
      <c r="AD6" s="2">
        <v>5</v>
      </c>
      <c r="AE6" s="16">
        <v>41.84</v>
      </c>
      <c r="AF6" s="3">
        <v>96.84</v>
      </c>
      <c r="AG6" s="3">
        <v>1.03</v>
      </c>
      <c r="AH6" s="3">
        <v>98.97</v>
      </c>
      <c r="AI6" s="3">
        <v>66.78</v>
      </c>
      <c r="AJ6" s="3">
        <v>16.309999999999999</v>
      </c>
      <c r="AK6" s="3">
        <v>8.06</v>
      </c>
      <c r="AL6" s="3">
        <v>2.88</v>
      </c>
      <c r="AM6" s="3">
        <v>5.97</v>
      </c>
      <c r="AN6" s="3">
        <v>-6.02</v>
      </c>
      <c r="AO6" s="3">
        <v>96.84</v>
      </c>
      <c r="AP6" s="3">
        <v>-0.79</v>
      </c>
      <c r="AQ6" s="3">
        <v>0.79</v>
      </c>
      <c r="AR6" s="3">
        <v>1.27</v>
      </c>
      <c r="AS6" s="3">
        <v>3.19</v>
      </c>
      <c r="AT6" s="3">
        <v>-3.61</v>
      </c>
      <c r="AU6" s="3">
        <v>-1.41</v>
      </c>
      <c r="AV6" s="3">
        <v>0.56000000000000005</v>
      </c>
      <c r="AW6" s="2">
        <v>0</v>
      </c>
      <c r="AX6" s="2">
        <v>13</v>
      </c>
      <c r="AY6" s="2">
        <v>-14</v>
      </c>
      <c r="AZ6" s="2">
        <v>-4</v>
      </c>
      <c r="BA6" s="2">
        <v>1</v>
      </c>
      <c r="BB6" s="2">
        <v>45</v>
      </c>
      <c r="BC6" s="2">
        <v>45</v>
      </c>
      <c r="BD6" s="3">
        <v>100</v>
      </c>
      <c r="BE6" s="2">
        <v>12494</v>
      </c>
      <c r="BF6" s="3">
        <v>100</v>
      </c>
      <c r="BG6" s="2">
        <v>13406</v>
      </c>
      <c r="BH6" s="2">
        <v>505</v>
      </c>
      <c r="BI6" s="2">
        <v>6417</v>
      </c>
      <c r="BJ6" s="2">
        <v>466</v>
      </c>
      <c r="BK6" s="2">
        <v>117</v>
      </c>
      <c r="BL6" s="2">
        <v>6300</v>
      </c>
      <c r="BM6" s="2">
        <v>4127</v>
      </c>
      <c r="BN6" s="2">
        <v>827</v>
      </c>
      <c r="BO6" s="2">
        <v>735</v>
      </c>
      <c r="BP6" s="2">
        <v>270</v>
      </c>
      <c r="BQ6" s="2">
        <v>341</v>
      </c>
      <c r="BR6" s="2">
        <v>341</v>
      </c>
      <c r="BS6" s="2">
        <v>269</v>
      </c>
      <c r="BT6" s="2">
        <v>37</v>
      </c>
      <c r="BU6" s="2">
        <v>27</v>
      </c>
      <c r="BV6" s="2">
        <v>4</v>
      </c>
      <c r="BW6" s="2">
        <v>4</v>
      </c>
      <c r="BX6" s="3">
        <v>47.87</v>
      </c>
      <c r="BY6" s="3"/>
      <c r="BZ6" s="3">
        <v>1.82</v>
      </c>
      <c r="CA6" s="3">
        <v>98.18</v>
      </c>
      <c r="CB6" s="3">
        <v>65.510000000000005</v>
      </c>
      <c r="CC6" s="3">
        <v>13.13</v>
      </c>
      <c r="CD6" s="3">
        <v>11.67</v>
      </c>
      <c r="CE6" s="3">
        <v>4.29</v>
      </c>
      <c r="CF6" s="3">
        <v>5.41</v>
      </c>
      <c r="CG6" s="13">
        <v>44220</v>
      </c>
      <c r="CH6" s="2" t="s">
        <v>88</v>
      </c>
      <c r="CI6" s="14" t="s">
        <v>89</v>
      </c>
      <c r="CJ6" s="15">
        <v>44229.655844907407</v>
      </c>
    </row>
    <row r="7" spans="1:88" x14ac:dyDescent="0.2">
      <c r="A7" s="11" t="s">
        <v>52</v>
      </c>
      <c r="B7" s="11" t="s">
        <v>53</v>
      </c>
      <c r="C7" s="2">
        <v>3771</v>
      </c>
      <c r="D7" s="2">
        <v>622</v>
      </c>
      <c r="E7" s="2">
        <v>2051</v>
      </c>
      <c r="F7" s="2">
        <v>602</v>
      </c>
      <c r="G7" s="2">
        <v>14</v>
      </c>
      <c r="H7" s="2">
        <v>2037</v>
      </c>
      <c r="I7" s="2">
        <v>1278</v>
      </c>
      <c r="J7" s="2">
        <v>447</v>
      </c>
      <c r="K7" s="2">
        <v>138</v>
      </c>
      <c r="L7" s="2">
        <v>67</v>
      </c>
      <c r="M7" s="2">
        <v>107</v>
      </c>
      <c r="N7" s="2">
        <v>87</v>
      </c>
      <c r="O7" s="2">
        <v>68</v>
      </c>
      <c r="P7" s="2">
        <v>16</v>
      </c>
      <c r="Q7" s="2">
        <v>1</v>
      </c>
      <c r="R7" s="2">
        <v>0</v>
      </c>
      <c r="S7" s="2">
        <v>2</v>
      </c>
      <c r="T7" s="2" t="s">
        <v>48</v>
      </c>
      <c r="U7" s="2"/>
      <c r="V7" s="2"/>
      <c r="W7" s="2"/>
      <c r="X7" s="2"/>
      <c r="Y7" s="2"/>
      <c r="Z7" s="2">
        <v>68</v>
      </c>
      <c r="AA7" s="2">
        <v>16</v>
      </c>
      <c r="AB7" s="2">
        <v>1</v>
      </c>
      <c r="AC7" s="2">
        <v>0</v>
      </c>
      <c r="AD7" s="2">
        <v>2</v>
      </c>
      <c r="AE7" s="16">
        <v>54.39</v>
      </c>
      <c r="AF7" s="3">
        <v>96.78</v>
      </c>
      <c r="AG7" s="3">
        <v>0.68</v>
      </c>
      <c r="AH7" s="3">
        <v>99.32</v>
      </c>
      <c r="AI7" s="3">
        <v>62.74</v>
      </c>
      <c r="AJ7" s="3">
        <v>21.94</v>
      </c>
      <c r="AK7" s="3">
        <v>6.77</v>
      </c>
      <c r="AL7" s="3">
        <v>3.29</v>
      </c>
      <c r="AM7" s="3">
        <v>5.25</v>
      </c>
      <c r="AN7" s="3">
        <v>-2.8</v>
      </c>
      <c r="AO7" s="3">
        <v>96.78</v>
      </c>
      <c r="AP7" s="3">
        <v>-1.27</v>
      </c>
      <c r="AQ7" s="3">
        <v>1.27</v>
      </c>
      <c r="AR7" s="3">
        <v>-1.56</v>
      </c>
      <c r="AS7" s="3">
        <v>7.44</v>
      </c>
      <c r="AT7" s="3">
        <v>-6.09</v>
      </c>
      <c r="AU7" s="3">
        <v>-1.1100000000000001</v>
      </c>
      <c r="AV7" s="3">
        <v>1.31</v>
      </c>
      <c r="AW7" s="2">
        <v>0</v>
      </c>
      <c r="AX7" s="2">
        <v>7</v>
      </c>
      <c r="AY7" s="2">
        <v>-8</v>
      </c>
      <c r="AZ7" s="2">
        <v>-1</v>
      </c>
      <c r="BA7" s="2">
        <v>2</v>
      </c>
      <c r="BB7" s="2">
        <v>11</v>
      </c>
      <c r="BC7" s="2">
        <v>11</v>
      </c>
      <c r="BD7" s="3">
        <v>100</v>
      </c>
      <c r="BE7" s="2">
        <v>3771</v>
      </c>
      <c r="BF7" s="3">
        <v>100</v>
      </c>
      <c r="BG7" s="2">
        <v>3936</v>
      </c>
      <c r="BH7" s="2">
        <v>203</v>
      </c>
      <c r="BI7" s="2">
        <v>2251</v>
      </c>
      <c r="BJ7" s="2">
        <v>187</v>
      </c>
      <c r="BK7" s="2">
        <v>44</v>
      </c>
      <c r="BL7" s="2">
        <v>2207</v>
      </c>
      <c r="BM7" s="2">
        <v>1419</v>
      </c>
      <c r="BN7" s="2">
        <v>320</v>
      </c>
      <c r="BO7" s="2">
        <v>284</v>
      </c>
      <c r="BP7" s="2">
        <v>97</v>
      </c>
      <c r="BQ7" s="2">
        <v>87</v>
      </c>
      <c r="BR7" s="2">
        <v>87</v>
      </c>
      <c r="BS7" s="2">
        <v>68</v>
      </c>
      <c r="BT7" s="2">
        <v>9</v>
      </c>
      <c r="BU7" s="2">
        <v>9</v>
      </c>
      <c r="BV7" s="2">
        <v>1</v>
      </c>
      <c r="BW7" s="2">
        <v>0</v>
      </c>
      <c r="BX7" s="3">
        <v>57.19</v>
      </c>
      <c r="BY7" s="3"/>
      <c r="BZ7" s="3">
        <v>1.95</v>
      </c>
      <c r="CA7" s="3">
        <v>98.05</v>
      </c>
      <c r="CB7" s="3">
        <v>64.3</v>
      </c>
      <c r="CC7" s="3">
        <v>14.5</v>
      </c>
      <c r="CD7" s="3">
        <v>12.87</v>
      </c>
      <c r="CE7" s="3">
        <v>4.4000000000000004</v>
      </c>
      <c r="CF7" s="3">
        <v>3.94</v>
      </c>
      <c r="CG7" s="13">
        <v>44220</v>
      </c>
      <c r="CH7" s="2" t="s">
        <v>88</v>
      </c>
      <c r="CI7" s="14" t="s">
        <v>89</v>
      </c>
      <c r="CJ7" s="15">
        <v>44229.655844907407</v>
      </c>
    </row>
    <row r="8" spans="1:88" x14ac:dyDescent="0.2">
      <c r="A8" s="11" t="s">
        <v>54</v>
      </c>
      <c r="B8" s="11" t="s">
        <v>55</v>
      </c>
      <c r="C8" s="2">
        <v>11972</v>
      </c>
      <c r="D8" s="2">
        <v>1742</v>
      </c>
      <c r="E8" s="2">
        <v>5714</v>
      </c>
      <c r="F8" s="2">
        <v>1666</v>
      </c>
      <c r="G8" s="2">
        <v>56</v>
      </c>
      <c r="H8" s="2">
        <v>5658</v>
      </c>
      <c r="I8" s="2">
        <v>3760</v>
      </c>
      <c r="J8" s="2">
        <v>1027</v>
      </c>
      <c r="K8" s="2">
        <v>198</v>
      </c>
      <c r="L8" s="2">
        <v>342</v>
      </c>
      <c r="M8" s="2">
        <v>331</v>
      </c>
      <c r="N8" s="2">
        <v>238</v>
      </c>
      <c r="O8" s="2">
        <v>188</v>
      </c>
      <c r="P8" s="2">
        <v>39</v>
      </c>
      <c r="Q8" s="2">
        <v>1</v>
      </c>
      <c r="R8" s="2">
        <v>6</v>
      </c>
      <c r="S8" s="2">
        <v>3</v>
      </c>
      <c r="T8" s="2" t="s">
        <v>13</v>
      </c>
      <c r="U8" s="2"/>
      <c r="V8" s="2">
        <v>1</v>
      </c>
      <c r="W8" s="2"/>
      <c r="X8" s="2">
        <v>0</v>
      </c>
      <c r="Y8" s="2"/>
      <c r="Z8" s="2">
        <v>188</v>
      </c>
      <c r="AA8" s="2">
        <v>40</v>
      </c>
      <c r="AB8" s="2">
        <v>1</v>
      </c>
      <c r="AC8" s="2">
        <v>6</v>
      </c>
      <c r="AD8" s="2">
        <v>3</v>
      </c>
      <c r="AE8" s="16">
        <v>47.73</v>
      </c>
      <c r="AF8" s="3">
        <v>95.64</v>
      </c>
      <c r="AG8" s="3">
        <v>0.98</v>
      </c>
      <c r="AH8" s="3">
        <v>99.02</v>
      </c>
      <c r="AI8" s="3">
        <v>66.45</v>
      </c>
      <c r="AJ8" s="3">
        <v>18.149999999999999</v>
      </c>
      <c r="AK8" s="3">
        <v>3.5</v>
      </c>
      <c r="AL8" s="3">
        <v>6.04</v>
      </c>
      <c r="AM8" s="3">
        <v>5.85</v>
      </c>
      <c r="AN8" s="3">
        <v>-6.16</v>
      </c>
      <c r="AO8" s="3">
        <v>95.64</v>
      </c>
      <c r="AP8" s="3">
        <v>-1.05</v>
      </c>
      <c r="AQ8" s="3">
        <v>1.05</v>
      </c>
      <c r="AR8" s="3">
        <v>0.91</v>
      </c>
      <c r="AS8" s="3">
        <v>2.4</v>
      </c>
      <c r="AT8" s="3">
        <v>-2.66</v>
      </c>
      <c r="AU8" s="3">
        <v>-2.06</v>
      </c>
      <c r="AV8" s="3">
        <v>1.41</v>
      </c>
      <c r="AW8" s="2">
        <v>0</v>
      </c>
      <c r="AX8" s="2">
        <v>5</v>
      </c>
      <c r="AY8" s="2">
        <v>-3</v>
      </c>
      <c r="AZ8" s="2">
        <v>-4</v>
      </c>
      <c r="BA8" s="2">
        <v>2</v>
      </c>
      <c r="BB8" s="2">
        <v>28</v>
      </c>
      <c r="BC8" s="2">
        <v>28</v>
      </c>
      <c r="BD8" s="3">
        <v>100</v>
      </c>
      <c r="BE8" s="2">
        <v>11972</v>
      </c>
      <c r="BF8" s="3">
        <v>100</v>
      </c>
      <c r="BG8" s="2">
        <v>12545</v>
      </c>
      <c r="BH8" s="2">
        <v>579</v>
      </c>
      <c r="BI8" s="2">
        <v>6760</v>
      </c>
      <c r="BJ8" s="2">
        <v>520</v>
      </c>
      <c r="BK8" s="2">
        <v>137</v>
      </c>
      <c r="BL8" s="2">
        <v>6623</v>
      </c>
      <c r="BM8" s="2">
        <v>4341</v>
      </c>
      <c r="BN8" s="2">
        <v>1043</v>
      </c>
      <c r="BO8" s="2">
        <v>408</v>
      </c>
      <c r="BP8" s="2">
        <v>537</v>
      </c>
      <c r="BQ8" s="2">
        <v>294</v>
      </c>
      <c r="BR8" s="2">
        <v>238</v>
      </c>
      <c r="BS8" s="2">
        <v>188</v>
      </c>
      <c r="BT8" s="2">
        <v>35</v>
      </c>
      <c r="BU8" s="2">
        <v>4</v>
      </c>
      <c r="BV8" s="2">
        <v>10</v>
      </c>
      <c r="BW8" s="2">
        <v>1</v>
      </c>
      <c r="BX8" s="3">
        <v>53.89</v>
      </c>
      <c r="BY8" s="3"/>
      <c r="BZ8" s="3">
        <v>2.0299999999999998</v>
      </c>
      <c r="CA8" s="3">
        <v>97.97</v>
      </c>
      <c r="CB8" s="3">
        <v>65.540000000000006</v>
      </c>
      <c r="CC8" s="3">
        <v>15.75</v>
      </c>
      <c r="CD8" s="3">
        <v>6.16</v>
      </c>
      <c r="CE8" s="3">
        <v>8.11</v>
      </c>
      <c r="CF8" s="3">
        <v>4.4400000000000004</v>
      </c>
      <c r="CG8" s="13">
        <v>44220</v>
      </c>
      <c r="CH8" s="2" t="s">
        <v>88</v>
      </c>
      <c r="CI8" s="14" t="s">
        <v>89</v>
      </c>
      <c r="CJ8" s="15">
        <v>44229.655844907407</v>
      </c>
    </row>
    <row r="9" spans="1:88" x14ac:dyDescent="0.2">
      <c r="A9" s="11" t="s">
        <v>56</v>
      </c>
      <c r="B9" s="11" t="s">
        <v>57</v>
      </c>
      <c r="C9" s="2">
        <v>6978</v>
      </c>
      <c r="D9" s="2">
        <v>874</v>
      </c>
      <c r="E9" s="2">
        <v>3118</v>
      </c>
      <c r="F9" s="2">
        <v>824</v>
      </c>
      <c r="G9" s="2">
        <v>23</v>
      </c>
      <c r="H9" s="2">
        <v>3095</v>
      </c>
      <c r="I9" s="2">
        <v>1839</v>
      </c>
      <c r="J9" s="2">
        <v>499</v>
      </c>
      <c r="K9" s="2">
        <v>168</v>
      </c>
      <c r="L9" s="2">
        <v>368</v>
      </c>
      <c r="M9" s="2">
        <v>221</v>
      </c>
      <c r="N9" s="2">
        <v>151</v>
      </c>
      <c r="O9" s="2">
        <v>106</v>
      </c>
      <c r="P9" s="2">
        <v>18</v>
      </c>
      <c r="Q9" s="2">
        <v>3</v>
      </c>
      <c r="R9" s="2">
        <v>19</v>
      </c>
      <c r="S9" s="2">
        <v>5</v>
      </c>
      <c r="T9" s="2" t="s">
        <v>48</v>
      </c>
      <c r="U9" s="2"/>
      <c r="V9" s="2"/>
      <c r="W9" s="2"/>
      <c r="X9" s="2"/>
      <c r="Y9" s="2"/>
      <c r="Z9" s="2">
        <v>106</v>
      </c>
      <c r="AA9" s="2">
        <v>18</v>
      </c>
      <c r="AB9" s="2">
        <v>3</v>
      </c>
      <c r="AC9" s="2">
        <v>19</v>
      </c>
      <c r="AD9" s="2">
        <v>5</v>
      </c>
      <c r="AE9" s="16">
        <v>44.68</v>
      </c>
      <c r="AF9" s="3">
        <v>94.28</v>
      </c>
      <c r="AG9" s="3">
        <v>0.74</v>
      </c>
      <c r="AH9" s="3">
        <v>99.26</v>
      </c>
      <c r="AI9" s="3">
        <v>59.42</v>
      </c>
      <c r="AJ9" s="3">
        <v>16.12</v>
      </c>
      <c r="AK9" s="3">
        <v>5.43</v>
      </c>
      <c r="AL9" s="3">
        <v>11.89</v>
      </c>
      <c r="AM9" s="3">
        <v>7.14</v>
      </c>
      <c r="AN9" s="3">
        <v>-3.63</v>
      </c>
      <c r="AO9" s="3">
        <v>94.28</v>
      </c>
      <c r="AP9" s="3">
        <v>-0.83</v>
      </c>
      <c r="AQ9" s="3">
        <v>0.83</v>
      </c>
      <c r="AR9" s="3">
        <v>2.33</v>
      </c>
      <c r="AS9" s="3">
        <v>3.73</v>
      </c>
      <c r="AT9" s="3">
        <v>-3.22</v>
      </c>
      <c r="AU9" s="3">
        <v>-3.94</v>
      </c>
      <c r="AV9" s="3">
        <v>1.1100000000000001</v>
      </c>
      <c r="AW9" s="2">
        <v>1</v>
      </c>
      <c r="AX9" s="2">
        <v>6</v>
      </c>
      <c r="AY9" s="2">
        <v>-4</v>
      </c>
      <c r="AZ9" s="2">
        <v>-4</v>
      </c>
      <c r="BA9" s="2">
        <v>1</v>
      </c>
      <c r="BB9" s="2">
        <v>19</v>
      </c>
      <c r="BC9" s="2">
        <v>19</v>
      </c>
      <c r="BD9" s="3">
        <v>100</v>
      </c>
      <c r="BE9" s="2">
        <v>6978</v>
      </c>
      <c r="BF9" s="3">
        <v>100</v>
      </c>
      <c r="BG9" s="2">
        <v>7145</v>
      </c>
      <c r="BH9" s="2">
        <v>363</v>
      </c>
      <c r="BI9" s="2">
        <v>3452</v>
      </c>
      <c r="BJ9" s="2">
        <v>304</v>
      </c>
      <c r="BK9" s="2">
        <v>54</v>
      </c>
      <c r="BL9" s="2">
        <v>3398</v>
      </c>
      <c r="BM9" s="2">
        <v>1940</v>
      </c>
      <c r="BN9" s="2">
        <v>421</v>
      </c>
      <c r="BO9" s="2">
        <v>294</v>
      </c>
      <c r="BP9" s="2">
        <v>538</v>
      </c>
      <c r="BQ9" s="2">
        <v>205</v>
      </c>
      <c r="BR9" s="2">
        <v>151</v>
      </c>
      <c r="BS9" s="2">
        <v>105</v>
      </c>
      <c r="BT9" s="2">
        <v>12</v>
      </c>
      <c r="BU9" s="2">
        <v>7</v>
      </c>
      <c r="BV9" s="2">
        <v>23</v>
      </c>
      <c r="BW9" s="2">
        <v>4</v>
      </c>
      <c r="BX9" s="3">
        <v>48.31</v>
      </c>
      <c r="BY9" s="3"/>
      <c r="BZ9" s="3">
        <v>1.56</v>
      </c>
      <c r="CA9" s="3">
        <v>98.44</v>
      </c>
      <c r="CB9" s="3">
        <v>57.09</v>
      </c>
      <c r="CC9" s="3">
        <v>12.39</v>
      </c>
      <c r="CD9" s="3">
        <v>8.65</v>
      </c>
      <c r="CE9" s="3">
        <v>15.83</v>
      </c>
      <c r="CF9" s="3">
        <v>6.03</v>
      </c>
      <c r="CG9" s="13">
        <v>44220</v>
      </c>
      <c r="CH9" s="2" t="s">
        <v>88</v>
      </c>
      <c r="CI9" s="14" t="s">
        <v>89</v>
      </c>
      <c r="CJ9" s="15">
        <v>44229.655844907407</v>
      </c>
    </row>
    <row r="10" spans="1:88" x14ac:dyDescent="0.2">
      <c r="A10" s="11" t="s">
        <v>58</v>
      </c>
      <c r="B10" s="11" t="s">
        <v>59</v>
      </c>
      <c r="C10" s="2">
        <v>9419</v>
      </c>
      <c r="D10" s="2">
        <v>1665</v>
      </c>
      <c r="E10" s="2">
        <v>5071</v>
      </c>
      <c r="F10" s="2">
        <v>1620</v>
      </c>
      <c r="G10" s="2">
        <v>42</v>
      </c>
      <c r="H10" s="2">
        <v>5029</v>
      </c>
      <c r="I10" s="2">
        <v>2848</v>
      </c>
      <c r="J10" s="2">
        <v>1450</v>
      </c>
      <c r="K10" s="2">
        <v>273</v>
      </c>
      <c r="L10" s="2">
        <v>138</v>
      </c>
      <c r="M10" s="2">
        <v>320</v>
      </c>
      <c r="N10" s="2">
        <v>233</v>
      </c>
      <c r="O10" s="2">
        <v>157</v>
      </c>
      <c r="P10" s="2">
        <v>61</v>
      </c>
      <c r="Q10" s="2">
        <v>8</v>
      </c>
      <c r="R10" s="2">
        <v>1</v>
      </c>
      <c r="S10" s="2">
        <v>4</v>
      </c>
      <c r="T10" s="2" t="s">
        <v>13</v>
      </c>
      <c r="U10" s="2">
        <v>2</v>
      </c>
      <c r="V10" s="2">
        <v>0</v>
      </c>
      <c r="W10" s="2"/>
      <c r="X10" s="2"/>
      <c r="Y10" s="2"/>
      <c r="Z10" s="2">
        <v>159</v>
      </c>
      <c r="AA10" s="2">
        <v>61</v>
      </c>
      <c r="AB10" s="2">
        <v>8</v>
      </c>
      <c r="AC10" s="2">
        <v>1</v>
      </c>
      <c r="AD10" s="2">
        <v>4</v>
      </c>
      <c r="AE10" s="16">
        <v>53.84</v>
      </c>
      <c r="AF10" s="3">
        <v>97.3</v>
      </c>
      <c r="AG10" s="3">
        <v>0.83</v>
      </c>
      <c r="AH10" s="3">
        <v>99.17</v>
      </c>
      <c r="AI10" s="3">
        <v>56.63</v>
      </c>
      <c r="AJ10" s="3">
        <v>28.83</v>
      </c>
      <c r="AK10" s="3">
        <v>5.43</v>
      </c>
      <c r="AL10" s="3">
        <v>2.74</v>
      </c>
      <c r="AM10" s="3">
        <v>6.36</v>
      </c>
      <c r="AN10" s="3">
        <v>-1.25</v>
      </c>
      <c r="AO10" s="3">
        <v>97.3</v>
      </c>
      <c r="AP10" s="3">
        <v>-1.28</v>
      </c>
      <c r="AQ10" s="3">
        <v>1.28</v>
      </c>
      <c r="AR10" s="3">
        <v>-3.86</v>
      </c>
      <c r="AS10" s="3">
        <v>13.2</v>
      </c>
      <c r="AT10" s="3">
        <v>-7.88</v>
      </c>
      <c r="AU10" s="3">
        <v>-1.95</v>
      </c>
      <c r="AV10" s="3">
        <v>0.48</v>
      </c>
      <c r="AW10" s="2">
        <v>-13</v>
      </c>
      <c r="AX10" s="2">
        <v>30</v>
      </c>
      <c r="AY10" s="2">
        <v>-16</v>
      </c>
      <c r="AZ10" s="2">
        <v>-3</v>
      </c>
      <c r="BA10" s="2">
        <v>0</v>
      </c>
      <c r="BB10" s="2">
        <v>31</v>
      </c>
      <c r="BC10" s="2">
        <v>31</v>
      </c>
      <c r="BD10" s="3">
        <v>100</v>
      </c>
      <c r="BE10" s="2">
        <v>9419</v>
      </c>
      <c r="BF10" s="3">
        <v>100</v>
      </c>
      <c r="BG10" s="2">
        <v>9965</v>
      </c>
      <c r="BH10" s="2">
        <v>540</v>
      </c>
      <c r="BI10" s="2">
        <v>5490</v>
      </c>
      <c r="BJ10" s="2">
        <v>516</v>
      </c>
      <c r="BK10" s="2">
        <v>116</v>
      </c>
      <c r="BL10" s="2">
        <v>5374</v>
      </c>
      <c r="BM10" s="2">
        <v>3251</v>
      </c>
      <c r="BN10" s="2">
        <v>840</v>
      </c>
      <c r="BO10" s="2">
        <v>715</v>
      </c>
      <c r="BP10" s="2">
        <v>252</v>
      </c>
      <c r="BQ10" s="2">
        <v>316</v>
      </c>
      <c r="BR10" s="2">
        <v>235</v>
      </c>
      <c r="BS10" s="2">
        <v>172</v>
      </c>
      <c r="BT10" s="2">
        <v>31</v>
      </c>
      <c r="BU10" s="2">
        <v>24</v>
      </c>
      <c r="BV10" s="2">
        <v>4</v>
      </c>
      <c r="BW10" s="2">
        <v>4</v>
      </c>
      <c r="BX10" s="3">
        <v>55.09</v>
      </c>
      <c r="BY10" s="3"/>
      <c r="BZ10" s="3">
        <v>2.11</v>
      </c>
      <c r="CA10" s="3">
        <v>97.89</v>
      </c>
      <c r="CB10" s="3">
        <v>60.49</v>
      </c>
      <c r="CC10" s="3">
        <v>15.63</v>
      </c>
      <c r="CD10" s="3">
        <v>13.3</v>
      </c>
      <c r="CE10" s="3">
        <v>4.6900000000000004</v>
      </c>
      <c r="CF10" s="3">
        <v>5.88</v>
      </c>
      <c r="CG10" s="13">
        <v>44220</v>
      </c>
      <c r="CH10" s="2" t="s">
        <v>88</v>
      </c>
      <c r="CI10" s="14" t="s">
        <v>89</v>
      </c>
      <c r="CJ10" s="15">
        <v>44229.655844907407</v>
      </c>
    </row>
    <row r="11" spans="1:88" x14ac:dyDescent="0.2">
      <c r="A11" s="11" t="s">
        <v>60</v>
      </c>
      <c r="B11" s="11" t="s">
        <v>61</v>
      </c>
      <c r="C11" s="2">
        <v>6905</v>
      </c>
      <c r="D11" s="2">
        <v>1050</v>
      </c>
      <c r="E11" s="2">
        <v>3473</v>
      </c>
      <c r="F11" s="2">
        <v>1018</v>
      </c>
      <c r="G11" s="2">
        <v>32</v>
      </c>
      <c r="H11" s="2">
        <v>3441</v>
      </c>
      <c r="I11" s="2">
        <v>2351</v>
      </c>
      <c r="J11" s="2">
        <v>516</v>
      </c>
      <c r="K11" s="2">
        <v>194</v>
      </c>
      <c r="L11" s="2">
        <v>168</v>
      </c>
      <c r="M11" s="2">
        <v>212</v>
      </c>
      <c r="N11" s="2">
        <v>177</v>
      </c>
      <c r="O11" s="2">
        <v>140</v>
      </c>
      <c r="P11" s="2">
        <v>20</v>
      </c>
      <c r="Q11" s="2">
        <v>5</v>
      </c>
      <c r="R11" s="2">
        <v>9</v>
      </c>
      <c r="S11" s="2">
        <v>3</v>
      </c>
      <c r="T11" s="2" t="s">
        <v>48</v>
      </c>
      <c r="U11" s="2"/>
      <c r="V11" s="2"/>
      <c r="W11" s="2"/>
      <c r="X11" s="2"/>
      <c r="Y11" s="2"/>
      <c r="Z11" s="2">
        <v>140</v>
      </c>
      <c r="AA11" s="2">
        <v>20</v>
      </c>
      <c r="AB11" s="2">
        <v>5</v>
      </c>
      <c r="AC11" s="2">
        <v>9</v>
      </c>
      <c r="AD11" s="2">
        <v>3</v>
      </c>
      <c r="AE11" s="16">
        <v>50.3</v>
      </c>
      <c r="AF11" s="3">
        <v>96.95</v>
      </c>
      <c r="AG11" s="3">
        <v>0.92</v>
      </c>
      <c r="AH11" s="3">
        <v>99.08</v>
      </c>
      <c r="AI11" s="3">
        <v>68.319999999999993</v>
      </c>
      <c r="AJ11" s="3">
        <v>15</v>
      </c>
      <c r="AK11" s="3">
        <v>5.64</v>
      </c>
      <c r="AL11" s="3">
        <v>4.88</v>
      </c>
      <c r="AM11" s="3">
        <v>6.16</v>
      </c>
      <c r="AN11" s="3">
        <v>-2.11</v>
      </c>
      <c r="AO11" s="3">
        <v>96.95</v>
      </c>
      <c r="AP11" s="3">
        <v>-1.1599999999999999</v>
      </c>
      <c r="AQ11" s="3">
        <v>1.1599999999999999</v>
      </c>
      <c r="AR11" s="3">
        <v>3.19</v>
      </c>
      <c r="AS11" s="3">
        <v>1.65</v>
      </c>
      <c r="AT11" s="3">
        <v>-4.05</v>
      </c>
      <c r="AU11" s="3">
        <v>-1.95</v>
      </c>
      <c r="AV11" s="3">
        <v>1.1599999999999999</v>
      </c>
      <c r="AW11" s="2">
        <v>1</v>
      </c>
      <c r="AX11" s="2">
        <v>2</v>
      </c>
      <c r="AY11" s="2">
        <v>-6</v>
      </c>
      <c r="AZ11" s="2">
        <v>-2</v>
      </c>
      <c r="BA11" s="2">
        <v>1</v>
      </c>
      <c r="BB11" s="2">
        <v>23</v>
      </c>
      <c r="BC11" s="2">
        <v>23</v>
      </c>
      <c r="BD11" s="3">
        <v>100</v>
      </c>
      <c r="BE11" s="2">
        <v>6905</v>
      </c>
      <c r="BF11" s="3">
        <v>100</v>
      </c>
      <c r="BG11" s="2">
        <v>7244</v>
      </c>
      <c r="BH11" s="2">
        <v>313</v>
      </c>
      <c r="BI11" s="2">
        <v>3796</v>
      </c>
      <c r="BJ11" s="2">
        <v>294</v>
      </c>
      <c r="BK11" s="2">
        <v>79</v>
      </c>
      <c r="BL11" s="2">
        <v>3717</v>
      </c>
      <c r="BM11" s="2">
        <v>2421</v>
      </c>
      <c r="BN11" s="2">
        <v>496</v>
      </c>
      <c r="BO11" s="2">
        <v>360</v>
      </c>
      <c r="BP11" s="2">
        <v>254</v>
      </c>
      <c r="BQ11" s="2">
        <v>186</v>
      </c>
      <c r="BR11" s="2">
        <v>181</v>
      </c>
      <c r="BS11" s="2">
        <v>139</v>
      </c>
      <c r="BT11" s="2">
        <v>18</v>
      </c>
      <c r="BU11" s="2">
        <v>11</v>
      </c>
      <c r="BV11" s="2">
        <v>11</v>
      </c>
      <c r="BW11" s="2">
        <v>2</v>
      </c>
      <c r="BX11" s="3">
        <v>52.4</v>
      </c>
      <c r="BY11" s="3"/>
      <c r="BZ11" s="3">
        <v>2.08</v>
      </c>
      <c r="CA11" s="3">
        <v>97.92</v>
      </c>
      <c r="CB11" s="3">
        <v>65.13</v>
      </c>
      <c r="CC11" s="3">
        <v>13.34</v>
      </c>
      <c r="CD11" s="3">
        <v>9.69</v>
      </c>
      <c r="CE11" s="3">
        <v>6.83</v>
      </c>
      <c r="CF11" s="3">
        <v>5</v>
      </c>
      <c r="CG11" s="13">
        <v>44220</v>
      </c>
      <c r="CH11" s="2" t="s">
        <v>88</v>
      </c>
      <c r="CI11" s="14" t="s">
        <v>89</v>
      </c>
      <c r="CJ11" s="15">
        <v>44229.655844907407</v>
      </c>
    </row>
    <row r="12" spans="1:88" x14ac:dyDescent="0.2">
      <c r="A12" s="11" t="s">
        <v>62</v>
      </c>
      <c r="B12" s="11" t="s">
        <v>84</v>
      </c>
      <c r="C12" s="2">
        <v>5366</v>
      </c>
      <c r="D12" s="2">
        <v>937</v>
      </c>
      <c r="E12" s="2">
        <v>2848</v>
      </c>
      <c r="F12" s="2">
        <v>898</v>
      </c>
      <c r="G12" s="2">
        <v>30</v>
      </c>
      <c r="H12" s="2">
        <v>2818</v>
      </c>
      <c r="I12" s="2">
        <v>1998</v>
      </c>
      <c r="J12" s="2">
        <v>369</v>
      </c>
      <c r="K12" s="2">
        <v>133</v>
      </c>
      <c r="L12" s="2">
        <v>69</v>
      </c>
      <c r="M12" s="2">
        <v>249</v>
      </c>
      <c r="N12" s="2">
        <v>174</v>
      </c>
      <c r="O12" s="2">
        <v>145</v>
      </c>
      <c r="P12" s="2">
        <v>14</v>
      </c>
      <c r="Q12" s="2">
        <v>2</v>
      </c>
      <c r="R12" s="2">
        <v>1</v>
      </c>
      <c r="S12" s="2">
        <v>10</v>
      </c>
      <c r="T12" s="2" t="s">
        <v>13</v>
      </c>
      <c r="U12" s="2">
        <v>1</v>
      </c>
      <c r="V12" s="2">
        <v>1</v>
      </c>
      <c r="W12" s="2"/>
      <c r="X12" s="2"/>
      <c r="Y12" s="2"/>
      <c r="Z12" s="2">
        <v>146</v>
      </c>
      <c r="AA12" s="2">
        <v>15</v>
      </c>
      <c r="AB12" s="2">
        <v>2</v>
      </c>
      <c r="AC12" s="2">
        <v>1</v>
      </c>
      <c r="AD12" s="2">
        <v>10</v>
      </c>
      <c r="AE12" s="16">
        <v>53.07</v>
      </c>
      <c r="AF12" s="3">
        <v>95.84</v>
      </c>
      <c r="AG12" s="3">
        <v>1.05</v>
      </c>
      <c r="AH12" s="3">
        <v>98.95</v>
      </c>
      <c r="AI12" s="3">
        <v>70.900000000000006</v>
      </c>
      <c r="AJ12" s="3">
        <v>13.09</v>
      </c>
      <c r="AK12" s="3">
        <v>4.72</v>
      </c>
      <c r="AL12" s="3">
        <v>2.4500000000000002</v>
      </c>
      <c r="AM12" s="3">
        <v>8.84</v>
      </c>
      <c r="AN12" s="3">
        <v>-0.6</v>
      </c>
      <c r="AO12" s="3">
        <v>95.84</v>
      </c>
      <c r="AP12" s="3">
        <v>-0.28000000000000003</v>
      </c>
      <c r="AQ12" s="3">
        <v>0.28000000000000003</v>
      </c>
      <c r="AR12" s="3">
        <v>-3.24</v>
      </c>
      <c r="AS12" s="3">
        <v>3.32</v>
      </c>
      <c r="AT12" s="3">
        <v>-2.72</v>
      </c>
      <c r="AU12" s="3">
        <v>-0.45</v>
      </c>
      <c r="AV12" s="3">
        <v>3.1</v>
      </c>
      <c r="AW12" s="2">
        <v>-12</v>
      </c>
      <c r="AX12" s="2">
        <v>6</v>
      </c>
      <c r="AY12" s="2">
        <v>-3</v>
      </c>
      <c r="AZ12" s="2">
        <v>0</v>
      </c>
      <c r="BA12" s="2">
        <v>7</v>
      </c>
      <c r="BB12" s="2">
        <v>24</v>
      </c>
      <c r="BC12" s="2">
        <v>24</v>
      </c>
      <c r="BD12" s="3">
        <v>100</v>
      </c>
      <c r="BE12" s="2">
        <v>5366</v>
      </c>
      <c r="BF12" s="3">
        <v>100</v>
      </c>
      <c r="BG12" s="2">
        <v>5988</v>
      </c>
      <c r="BH12" s="2">
        <v>558</v>
      </c>
      <c r="BI12" s="2">
        <v>3214</v>
      </c>
      <c r="BJ12" s="2">
        <v>519</v>
      </c>
      <c r="BK12" s="2">
        <v>43</v>
      </c>
      <c r="BL12" s="2">
        <v>3171</v>
      </c>
      <c r="BM12" s="2">
        <v>2351</v>
      </c>
      <c r="BN12" s="2">
        <v>310</v>
      </c>
      <c r="BO12" s="2">
        <v>236</v>
      </c>
      <c r="BP12" s="2">
        <v>92</v>
      </c>
      <c r="BQ12" s="2">
        <v>182</v>
      </c>
      <c r="BR12" s="2">
        <v>176</v>
      </c>
      <c r="BS12" s="2">
        <v>158</v>
      </c>
      <c r="BT12" s="2">
        <v>9</v>
      </c>
      <c r="BU12" s="2">
        <v>5</v>
      </c>
      <c r="BV12" s="2">
        <v>1</v>
      </c>
      <c r="BW12" s="2">
        <v>3</v>
      </c>
      <c r="BX12" s="3">
        <v>53.67</v>
      </c>
      <c r="BY12" s="3"/>
      <c r="BZ12" s="3">
        <v>1.34</v>
      </c>
      <c r="CA12" s="3">
        <v>98.66</v>
      </c>
      <c r="CB12" s="3">
        <v>74.14</v>
      </c>
      <c r="CC12" s="3">
        <v>9.7799999999999994</v>
      </c>
      <c r="CD12" s="3">
        <v>7.44</v>
      </c>
      <c r="CE12" s="3">
        <v>2.9</v>
      </c>
      <c r="CF12" s="3">
        <v>5.74</v>
      </c>
      <c r="CG12" s="13">
        <v>44220</v>
      </c>
      <c r="CH12" s="2" t="s">
        <v>88</v>
      </c>
      <c r="CI12" s="14" t="s">
        <v>89</v>
      </c>
      <c r="CJ12" s="15">
        <v>44229.655844907407</v>
      </c>
    </row>
    <row r="13" spans="1:88" x14ac:dyDescent="0.2">
      <c r="A13" s="11" t="s">
        <v>63</v>
      </c>
      <c r="B13" s="11" t="s">
        <v>64</v>
      </c>
      <c r="C13" s="2">
        <v>8480</v>
      </c>
      <c r="D13" s="2">
        <v>1500</v>
      </c>
      <c r="E13" s="2">
        <v>4479</v>
      </c>
      <c r="F13" s="2">
        <v>1460</v>
      </c>
      <c r="G13" s="2">
        <v>54</v>
      </c>
      <c r="H13" s="2">
        <v>4425</v>
      </c>
      <c r="I13" s="2">
        <v>2984</v>
      </c>
      <c r="J13" s="2">
        <v>725</v>
      </c>
      <c r="K13" s="2">
        <v>132</v>
      </c>
      <c r="L13" s="2">
        <v>336</v>
      </c>
      <c r="M13" s="2">
        <v>248</v>
      </c>
      <c r="N13" s="2">
        <v>200</v>
      </c>
      <c r="O13" s="2">
        <v>158</v>
      </c>
      <c r="P13" s="2">
        <v>25</v>
      </c>
      <c r="Q13" s="2">
        <v>1</v>
      </c>
      <c r="R13" s="2">
        <v>9</v>
      </c>
      <c r="S13" s="2">
        <v>6</v>
      </c>
      <c r="T13" s="2" t="s">
        <v>13</v>
      </c>
      <c r="U13" s="2"/>
      <c r="V13" s="2"/>
      <c r="W13" s="2">
        <v>1</v>
      </c>
      <c r="X13" s="2">
        <v>0</v>
      </c>
      <c r="Y13" s="2"/>
      <c r="Z13" s="2">
        <v>158</v>
      </c>
      <c r="AA13" s="2">
        <v>25</v>
      </c>
      <c r="AB13" s="2">
        <v>2</v>
      </c>
      <c r="AC13" s="2">
        <v>9</v>
      </c>
      <c r="AD13" s="2">
        <v>6</v>
      </c>
      <c r="AE13" s="16">
        <v>52.82</v>
      </c>
      <c r="AF13" s="3">
        <v>97.33</v>
      </c>
      <c r="AG13" s="3">
        <v>1.21</v>
      </c>
      <c r="AH13" s="3">
        <v>98.79</v>
      </c>
      <c r="AI13" s="3">
        <v>67.44</v>
      </c>
      <c r="AJ13" s="3">
        <v>16.38</v>
      </c>
      <c r="AK13" s="3">
        <v>2.98</v>
      </c>
      <c r="AL13" s="3">
        <v>7.59</v>
      </c>
      <c r="AM13" s="3">
        <v>5.6</v>
      </c>
      <c r="AN13" s="3">
        <v>-8.5500000000000007</v>
      </c>
      <c r="AO13" s="3">
        <v>97.33</v>
      </c>
      <c r="AP13" s="3">
        <v>-1.38</v>
      </c>
      <c r="AQ13" s="3">
        <v>1.38</v>
      </c>
      <c r="AR13" s="3">
        <v>-1.69</v>
      </c>
      <c r="AS13" s="3">
        <v>4.2300000000000004</v>
      </c>
      <c r="AT13" s="3">
        <v>-1.61</v>
      </c>
      <c r="AU13" s="3">
        <v>-2.27</v>
      </c>
      <c r="AV13" s="3">
        <v>1.33</v>
      </c>
      <c r="AW13" s="2">
        <v>-15</v>
      </c>
      <c r="AX13" s="2">
        <v>9</v>
      </c>
      <c r="AY13" s="2">
        <v>1</v>
      </c>
      <c r="AZ13" s="2">
        <v>-5</v>
      </c>
      <c r="BA13" s="2">
        <v>6</v>
      </c>
      <c r="BB13" s="2">
        <v>26</v>
      </c>
      <c r="BC13" s="2">
        <v>26</v>
      </c>
      <c r="BD13" s="3">
        <v>100</v>
      </c>
      <c r="BE13" s="2">
        <v>8480</v>
      </c>
      <c r="BF13" s="3">
        <v>100</v>
      </c>
      <c r="BG13" s="2">
        <v>8891</v>
      </c>
      <c r="BH13" s="2">
        <v>649</v>
      </c>
      <c r="BI13" s="2">
        <v>5456</v>
      </c>
      <c r="BJ13" s="2">
        <v>601</v>
      </c>
      <c r="BK13" s="2">
        <v>141</v>
      </c>
      <c r="BL13" s="2">
        <v>5315</v>
      </c>
      <c r="BM13" s="2">
        <v>3674</v>
      </c>
      <c r="BN13" s="2">
        <v>646</v>
      </c>
      <c r="BO13" s="2">
        <v>244</v>
      </c>
      <c r="BP13" s="2">
        <v>524</v>
      </c>
      <c r="BQ13" s="2">
        <v>227</v>
      </c>
      <c r="BR13" s="2">
        <v>204</v>
      </c>
      <c r="BS13" s="2">
        <v>173</v>
      </c>
      <c r="BT13" s="2">
        <v>16</v>
      </c>
      <c r="BU13" s="2">
        <v>1</v>
      </c>
      <c r="BV13" s="2">
        <v>14</v>
      </c>
      <c r="BW13" s="2">
        <v>0</v>
      </c>
      <c r="BX13" s="3">
        <v>61.37</v>
      </c>
      <c r="BY13" s="3"/>
      <c r="BZ13" s="3">
        <v>2.58</v>
      </c>
      <c r="CA13" s="3">
        <v>97.42</v>
      </c>
      <c r="CB13" s="3">
        <v>69.13</v>
      </c>
      <c r="CC13" s="3">
        <v>12.15</v>
      </c>
      <c r="CD13" s="3">
        <v>4.59</v>
      </c>
      <c r="CE13" s="3">
        <v>9.86</v>
      </c>
      <c r="CF13" s="3">
        <v>4.2699999999999996</v>
      </c>
      <c r="CG13" s="13">
        <v>44220</v>
      </c>
      <c r="CH13" s="2" t="s">
        <v>88</v>
      </c>
      <c r="CI13" s="14" t="s">
        <v>89</v>
      </c>
      <c r="CJ13" s="15">
        <v>44229.655844907407</v>
      </c>
    </row>
    <row r="14" spans="1:88" x14ac:dyDescent="0.2">
      <c r="A14" s="11" t="s">
        <v>65</v>
      </c>
      <c r="B14" s="11" t="s">
        <v>66</v>
      </c>
      <c r="C14" s="2">
        <v>7860</v>
      </c>
      <c r="D14" s="2">
        <v>1321</v>
      </c>
      <c r="E14" s="2">
        <v>4151</v>
      </c>
      <c r="F14" s="2">
        <v>1263</v>
      </c>
      <c r="G14" s="2">
        <v>30</v>
      </c>
      <c r="H14" s="2">
        <v>4121</v>
      </c>
      <c r="I14" s="2">
        <v>2755</v>
      </c>
      <c r="J14" s="2">
        <v>684</v>
      </c>
      <c r="K14" s="2">
        <v>234</v>
      </c>
      <c r="L14" s="2">
        <v>87</v>
      </c>
      <c r="M14" s="2">
        <v>361</v>
      </c>
      <c r="N14" s="2">
        <v>245</v>
      </c>
      <c r="O14" s="2">
        <v>194</v>
      </c>
      <c r="P14" s="2">
        <v>34</v>
      </c>
      <c r="Q14" s="2">
        <v>4</v>
      </c>
      <c r="R14" s="2">
        <v>0</v>
      </c>
      <c r="S14" s="2">
        <v>13</v>
      </c>
      <c r="T14" s="2" t="s">
        <v>48</v>
      </c>
      <c r="U14" s="2"/>
      <c r="V14" s="2"/>
      <c r="W14" s="2"/>
      <c r="X14" s="2"/>
      <c r="Y14" s="2"/>
      <c r="Z14" s="2">
        <v>194</v>
      </c>
      <c r="AA14" s="2">
        <v>34</v>
      </c>
      <c r="AB14" s="2">
        <v>4</v>
      </c>
      <c r="AC14" s="2">
        <v>0</v>
      </c>
      <c r="AD14" s="2">
        <v>13</v>
      </c>
      <c r="AE14" s="16">
        <v>52.81</v>
      </c>
      <c r="AF14" s="3">
        <v>95.61</v>
      </c>
      <c r="AG14" s="3">
        <v>0.72</v>
      </c>
      <c r="AH14" s="3">
        <v>99.28</v>
      </c>
      <c r="AI14" s="3">
        <v>66.849999999999994</v>
      </c>
      <c r="AJ14" s="3">
        <v>16.600000000000001</v>
      </c>
      <c r="AK14" s="3">
        <v>5.68</v>
      </c>
      <c r="AL14" s="3">
        <v>2.11</v>
      </c>
      <c r="AM14" s="3">
        <v>8.76</v>
      </c>
      <c r="AN14" s="3">
        <v>-3.51</v>
      </c>
      <c r="AO14" s="3">
        <v>95.61</v>
      </c>
      <c r="AP14" s="3">
        <v>-0.94</v>
      </c>
      <c r="AQ14" s="3">
        <v>0.94</v>
      </c>
      <c r="AR14" s="3">
        <v>0.24</v>
      </c>
      <c r="AS14" s="3">
        <v>4.01</v>
      </c>
      <c r="AT14" s="3">
        <v>-5.31</v>
      </c>
      <c r="AU14" s="3">
        <v>-1.49</v>
      </c>
      <c r="AV14" s="3">
        <v>2.5499999999999998</v>
      </c>
      <c r="AW14" s="2">
        <v>-4</v>
      </c>
      <c r="AX14" s="2">
        <v>9</v>
      </c>
      <c r="AY14" s="2">
        <v>-10</v>
      </c>
      <c r="AZ14" s="2">
        <v>-1</v>
      </c>
      <c r="BA14" s="2">
        <v>6</v>
      </c>
      <c r="BB14" s="2">
        <v>33</v>
      </c>
      <c r="BC14" s="2">
        <v>33</v>
      </c>
      <c r="BD14" s="3">
        <v>100</v>
      </c>
      <c r="BE14" s="2">
        <v>7860</v>
      </c>
      <c r="BF14" s="3">
        <v>100</v>
      </c>
      <c r="BG14" s="2">
        <v>8232</v>
      </c>
      <c r="BH14" s="2">
        <v>505</v>
      </c>
      <c r="BI14" s="2">
        <v>4636</v>
      </c>
      <c r="BJ14" s="2">
        <v>487</v>
      </c>
      <c r="BK14" s="2">
        <v>77</v>
      </c>
      <c r="BL14" s="2">
        <v>4559</v>
      </c>
      <c r="BM14" s="2">
        <v>3037</v>
      </c>
      <c r="BN14" s="2">
        <v>574</v>
      </c>
      <c r="BO14" s="2">
        <v>501</v>
      </c>
      <c r="BP14" s="2">
        <v>164</v>
      </c>
      <c r="BQ14" s="2">
        <v>283</v>
      </c>
      <c r="BR14" s="2">
        <v>245</v>
      </c>
      <c r="BS14" s="2">
        <v>198</v>
      </c>
      <c r="BT14" s="2">
        <v>25</v>
      </c>
      <c r="BU14" s="2">
        <v>14</v>
      </c>
      <c r="BV14" s="2">
        <v>1</v>
      </c>
      <c r="BW14" s="2">
        <v>7</v>
      </c>
      <c r="BX14" s="3">
        <v>56.32</v>
      </c>
      <c r="BY14" s="3"/>
      <c r="BZ14" s="3">
        <v>1.66</v>
      </c>
      <c r="CA14" s="3">
        <v>98.34</v>
      </c>
      <c r="CB14" s="3">
        <v>66.62</v>
      </c>
      <c r="CC14" s="3">
        <v>12.59</v>
      </c>
      <c r="CD14" s="3">
        <v>10.99</v>
      </c>
      <c r="CE14" s="3">
        <v>3.6</v>
      </c>
      <c r="CF14" s="3">
        <v>6.21</v>
      </c>
      <c r="CG14" s="13">
        <v>44220</v>
      </c>
      <c r="CH14" s="2" t="s">
        <v>88</v>
      </c>
      <c r="CI14" s="14" t="s">
        <v>89</v>
      </c>
      <c r="CJ14" s="15">
        <v>44229.655844907407</v>
      </c>
    </row>
    <row r="15" spans="1:88" x14ac:dyDescent="0.2">
      <c r="A15" s="11" t="s">
        <v>67</v>
      </c>
      <c r="B15" s="11" t="s">
        <v>68</v>
      </c>
      <c r="C15" s="2">
        <v>11401</v>
      </c>
      <c r="D15" s="2">
        <v>1330</v>
      </c>
      <c r="E15" s="2">
        <v>4964</v>
      </c>
      <c r="F15" s="2">
        <v>1288</v>
      </c>
      <c r="G15" s="2">
        <v>45</v>
      </c>
      <c r="H15" s="2">
        <v>4919</v>
      </c>
      <c r="I15" s="2">
        <v>3190</v>
      </c>
      <c r="J15" s="2">
        <v>1027</v>
      </c>
      <c r="K15" s="2">
        <v>133</v>
      </c>
      <c r="L15" s="2">
        <v>263</v>
      </c>
      <c r="M15" s="2">
        <v>306</v>
      </c>
      <c r="N15" s="2">
        <v>269</v>
      </c>
      <c r="O15" s="2">
        <v>208</v>
      </c>
      <c r="P15" s="2">
        <v>53</v>
      </c>
      <c r="Q15" s="2">
        <v>0</v>
      </c>
      <c r="R15" s="2">
        <v>5</v>
      </c>
      <c r="S15" s="2">
        <v>2</v>
      </c>
      <c r="T15" s="2" t="s">
        <v>13</v>
      </c>
      <c r="U15" s="2">
        <v>1</v>
      </c>
      <c r="V15" s="2"/>
      <c r="W15" s="2"/>
      <c r="X15" s="2"/>
      <c r="Y15" s="2">
        <v>0</v>
      </c>
      <c r="Z15" s="2">
        <v>209</v>
      </c>
      <c r="AA15" s="2">
        <v>53</v>
      </c>
      <c r="AB15" s="2">
        <v>0</v>
      </c>
      <c r="AC15" s="2">
        <v>5</v>
      </c>
      <c r="AD15" s="2">
        <v>2</v>
      </c>
      <c r="AE15" s="16">
        <v>43.54</v>
      </c>
      <c r="AF15" s="3">
        <v>96.84</v>
      </c>
      <c r="AG15" s="3">
        <v>0.91</v>
      </c>
      <c r="AH15" s="3">
        <v>99.09</v>
      </c>
      <c r="AI15" s="3">
        <v>64.849999999999994</v>
      </c>
      <c r="AJ15" s="3">
        <v>20.88</v>
      </c>
      <c r="AK15" s="3">
        <v>2.7</v>
      </c>
      <c r="AL15" s="3">
        <v>5.35</v>
      </c>
      <c r="AM15" s="3">
        <v>6.22</v>
      </c>
      <c r="AN15" s="3">
        <v>-9.81</v>
      </c>
      <c r="AO15" s="3">
        <v>96.84</v>
      </c>
      <c r="AP15" s="3">
        <v>-0.85</v>
      </c>
      <c r="AQ15" s="3">
        <v>0.85</v>
      </c>
      <c r="AR15" s="3">
        <v>-3.2</v>
      </c>
      <c r="AS15" s="3">
        <v>2.35</v>
      </c>
      <c r="AT15" s="3">
        <v>-0.76</v>
      </c>
      <c r="AU15" s="3">
        <v>-0.24</v>
      </c>
      <c r="AV15" s="3">
        <v>1.85</v>
      </c>
      <c r="AW15" s="2">
        <v>-12</v>
      </c>
      <c r="AX15" s="2">
        <v>5</v>
      </c>
      <c r="AY15" s="2">
        <v>0</v>
      </c>
      <c r="AZ15" s="2">
        <v>1</v>
      </c>
      <c r="BA15" s="2">
        <v>2</v>
      </c>
      <c r="BB15" s="2">
        <v>35</v>
      </c>
      <c r="BC15" s="2">
        <v>35</v>
      </c>
      <c r="BD15" s="3">
        <v>100</v>
      </c>
      <c r="BE15" s="2">
        <v>11401</v>
      </c>
      <c r="BF15" s="3">
        <v>100</v>
      </c>
      <c r="BG15" s="2">
        <v>12056</v>
      </c>
      <c r="BH15" s="2">
        <v>547</v>
      </c>
      <c r="BI15" s="2">
        <v>6432</v>
      </c>
      <c r="BJ15" s="2">
        <v>530</v>
      </c>
      <c r="BK15" s="2">
        <v>113</v>
      </c>
      <c r="BL15" s="2">
        <v>6319</v>
      </c>
      <c r="BM15" s="2">
        <v>4300</v>
      </c>
      <c r="BN15" s="2">
        <v>1171</v>
      </c>
      <c r="BO15" s="2">
        <v>219</v>
      </c>
      <c r="BP15" s="2">
        <v>353</v>
      </c>
      <c r="BQ15" s="2">
        <v>276</v>
      </c>
      <c r="BR15" s="2">
        <v>280</v>
      </c>
      <c r="BS15" s="2">
        <v>225</v>
      </c>
      <c r="BT15" s="2">
        <v>50</v>
      </c>
      <c r="BU15" s="2">
        <v>0</v>
      </c>
      <c r="BV15" s="2">
        <v>5</v>
      </c>
      <c r="BW15" s="2">
        <v>0</v>
      </c>
      <c r="BX15" s="3">
        <v>53.35</v>
      </c>
      <c r="BY15" s="3"/>
      <c r="BZ15" s="3">
        <v>1.76</v>
      </c>
      <c r="CA15" s="3">
        <v>98.24</v>
      </c>
      <c r="CB15" s="3">
        <v>68.05</v>
      </c>
      <c r="CC15" s="3">
        <v>18.53</v>
      </c>
      <c r="CD15" s="3">
        <v>3.47</v>
      </c>
      <c r="CE15" s="3">
        <v>5.59</v>
      </c>
      <c r="CF15" s="3">
        <v>4.37</v>
      </c>
      <c r="CG15" s="13">
        <v>44220</v>
      </c>
      <c r="CH15" s="2" t="s">
        <v>88</v>
      </c>
      <c r="CI15" s="14" t="s">
        <v>89</v>
      </c>
      <c r="CJ15" s="15">
        <v>44229.655844907407</v>
      </c>
    </row>
    <row r="16" spans="1:88" x14ac:dyDescent="0.2">
      <c r="A16" s="11" t="s">
        <v>69</v>
      </c>
      <c r="B16" s="11" t="s">
        <v>70</v>
      </c>
      <c r="C16" s="2">
        <v>8717</v>
      </c>
      <c r="D16" s="2">
        <v>1294</v>
      </c>
      <c r="E16" s="2">
        <v>4589</v>
      </c>
      <c r="F16" s="2">
        <v>1248</v>
      </c>
      <c r="G16" s="2">
        <v>36</v>
      </c>
      <c r="H16" s="2">
        <v>4553</v>
      </c>
      <c r="I16" s="2">
        <v>2636</v>
      </c>
      <c r="J16" s="2">
        <v>1332</v>
      </c>
      <c r="K16" s="2">
        <v>206</v>
      </c>
      <c r="L16" s="2">
        <v>164</v>
      </c>
      <c r="M16" s="2">
        <v>215</v>
      </c>
      <c r="N16" s="2">
        <v>218</v>
      </c>
      <c r="O16" s="2">
        <v>147</v>
      </c>
      <c r="P16" s="2">
        <v>64</v>
      </c>
      <c r="Q16" s="2">
        <v>0</v>
      </c>
      <c r="R16" s="2">
        <v>3</v>
      </c>
      <c r="S16" s="2">
        <v>1</v>
      </c>
      <c r="T16" s="2" t="s">
        <v>13</v>
      </c>
      <c r="U16" s="2">
        <v>1</v>
      </c>
      <c r="V16" s="2">
        <v>1</v>
      </c>
      <c r="W16" s="2">
        <v>1</v>
      </c>
      <c r="X16" s="2"/>
      <c r="Y16" s="2">
        <v>0</v>
      </c>
      <c r="Z16" s="2">
        <v>148</v>
      </c>
      <c r="AA16" s="2">
        <v>65</v>
      </c>
      <c r="AB16" s="2">
        <v>1</v>
      </c>
      <c r="AC16" s="2">
        <v>3</v>
      </c>
      <c r="AD16" s="2">
        <v>1</v>
      </c>
      <c r="AE16" s="16">
        <v>52.64</v>
      </c>
      <c r="AF16" s="3">
        <v>96.45</v>
      </c>
      <c r="AG16" s="3">
        <v>0.78</v>
      </c>
      <c r="AH16" s="3">
        <v>99.22</v>
      </c>
      <c r="AI16" s="3">
        <v>57.9</v>
      </c>
      <c r="AJ16" s="3">
        <v>29.26</v>
      </c>
      <c r="AK16" s="3">
        <v>4.5199999999999996</v>
      </c>
      <c r="AL16" s="3">
        <v>3.6</v>
      </c>
      <c r="AM16" s="3">
        <v>4.72</v>
      </c>
      <c r="AN16" s="3">
        <v>-1.66</v>
      </c>
      <c r="AO16" s="3">
        <v>96.45</v>
      </c>
      <c r="AP16" s="3">
        <v>-0.59</v>
      </c>
      <c r="AQ16" s="3">
        <v>0.59</v>
      </c>
      <c r="AR16" s="3">
        <v>-0.57999999999999996</v>
      </c>
      <c r="AS16" s="3">
        <v>7.58</v>
      </c>
      <c r="AT16" s="3">
        <v>-3.4</v>
      </c>
      <c r="AU16" s="3">
        <v>-4.0199999999999996</v>
      </c>
      <c r="AV16" s="3">
        <v>0.42</v>
      </c>
      <c r="AW16" s="2">
        <v>-5</v>
      </c>
      <c r="AX16" s="2">
        <v>20</v>
      </c>
      <c r="AY16" s="2">
        <v>-9</v>
      </c>
      <c r="AZ16" s="2">
        <v>-4</v>
      </c>
      <c r="BA16" s="2">
        <v>0</v>
      </c>
      <c r="BB16" s="2">
        <v>28</v>
      </c>
      <c r="BC16" s="2">
        <v>28</v>
      </c>
      <c r="BD16" s="3">
        <v>100</v>
      </c>
      <c r="BE16" s="2">
        <v>8717</v>
      </c>
      <c r="BF16" s="3">
        <v>100</v>
      </c>
      <c r="BG16" s="2">
        <v>9379</v>
      </c>
      <c r="BH16" s="2">
        <v>519</v>
      </c>
      <c r="BI16" s="2">
        <v>5093</v>
      </c>
      <c r="BJ16" s="2">
        <v>486</v>
      </c>
      <c r="BK16" s="2">
        <v>70</v>
      </c>
      <c r="BL16" s="2">
        <v>5023</v>
      </c>
      <c r="BM16" s="2">
        <v>2937</v>
      </c>
      <c r="BN16" s="2">
        <v>1089</v>
      </c>
      <c r="BO16" s="2">
        <v>398</v>
      </c>
      <c r="BP16" s="2">
        <v>383</v>
      </c>
      <c r="BQ16" s="2">
        <v>216</v>
      </c>
      <c r="BR16" s="2">
        <v>216</v>
      </c>
      <c r="BS16" s="2">
        <v>153</v>
      </c>
      <c r="BT16" s="2">
        <v>45</v>
      </c>
      <c r="BU16" s="2">
        <v>10</v>
      </c>
      <c r="BV16" s="2">
        <v>7</v>
      </c>
      <c r="BW16" s="2">
        <v>1</v>
      </c>
      <c r="BX16" s="3">
        <v>54.3</v>
      </c>
      <c r="BY16" s="3"/>
      <c r="BZ16" s="3">
        <v>1.37</v>
      </c>
      <c r="CA16" s="3">
        <v>98.63</v>
      </c>
      <c r="CB16" s="3">
        <v>58.47</v>
      </c>
      <c r="CC16" s="3">
        <v>21.68</v>
      </c>
      <c r="CD16" s="3">
        <v>7.92</v>
      </c>
      <c r="CE16" s="3">
        <v>7.62</v>
      </c>
      <c r="CF16" s="3">
        <v>4.3</v>
      </c>
      <c r="CG16" s="13">
        <v>44220</v>
      </c>
      <c r="CH16" s="2" t="s">
        <v>88</v>
      </c>
      <c r="CI16" s="14" t="s">
        <v>89</v>
      </c>
      <c r="CJ16" s="15">
        <v>44229.655844907407</v>
      </c>
    </row>
    <row r="17" spans="1:88" x14ac:dyDescent="0.2">
      <c r="A17" s="11" t="s">
        <v>71</v>
      </c>
      <c r="B17" s="11" t="s">
        <v>85</v>
      </c>
      <c r="C17" s="2">
        <v>6513</v>
      </c>
      <c r="D17" s="2">
        <v>1197</v>
      </c>
      <c r="E17" s="2">
        <v>3639</v>
      </c>
      <c r="F17" s="2">
        <v>1141</v>
      </c>
      <c r="G17" s="2">
        <v>44</v>
      </c>
      <c r="H17" s="2">
        <v>3595</v>
      </c>
      <c r="I17" s="2">
        <v>2306</v>
      </c>
      <c r="J17" s="2">
        <v>707</v>
      </c>
      <c r="K17" s="2">
        <v>115</v>
      </c>
      <c r="L17" s="2">
        <v>282</v>
      </c>
      <c r="M17" s="2">
        <v>185</v>
      </c>
      <c r="N17" s="2">
        <v>155</v>
      </c>
      <c r="O17" s="2">
        <v>117</v>
      </c>
      <c r="P17" s="2">
        <v>29</v>
      </c>
      <c r="Q17" s="2">
        <v>0</v>
      </c>
      <c r="R17" s="2">
        <v>7</v>
      </c>
      <c r="S17" s="2">
        <v>2</v>
      </c>
      <c r="T17" s="2" t="s">
        <v>48</v>
      </c>
      <c r="U17" s="2"/>
      <c r="V17" s="2"/>
      <c r="W17" s="2"/>
      <c r="X17" s="2"/>
      <c r="Y17" s="2"/>
      <c r="Z17" s="2">
        <v>117</v>
      </c>
      <c r="AA17" s="2">
        <v>29</v>
      </c>
      <c r="AB17" s="2">
        <v>0</v>
      </c>
      <c r="AC17" s="2">
        <v>7</v>
      </c>
      <c r="AD17" s="2">
        <v>2</v>
      </c>
      <c r="AE17" s="16">
        <v>55.87</v>
      </c>
      <c r="AF17" s="3">
        <v>95.32</v>
      </c>
      <c r="AG17" s="3">
        <v>1.21</v>
      </c>
      <c r="AH17" s="3">
        <v>98.79</v>
      </c>
      <c r="AI17" s="3">
        <v>64.14</v>
      </c>
      <c r="AJ17" s="3">
        <v>19.670000000000002</v>
      </c>
      <c r="AK17" s="3">
        <v>3.2</v>
      </c>
      <c r="AL17" s="3">
        <v>7.84</v>
      </c>
      <c r="AM17" s="3">
        <v>5.15</v>
      </c>
      <c r="AN17" s="3">
        <v>-1.08</v>
      </c>
      <c r="AO17" s="3">
        <v>95.32</v>
      </c>
      <c r="AP17" s="3">
        <v>-0.83</v>
      </c>
      <c r="AQ17" s="3">
        <v>0.83</v>
      </c>
      <c r="AR17" s="3">
        <v>-0.57999999999999996</v>
      </c>
      <c r="AS17" s="3">
        <v>1.75</v>
      </c>
      <c r="AT17" s="3">
        <v>-3.53</v>
      </c>
      <c r="AU17" s="3">
        <v>1.77</v>
      </c>
      <c r="AV17" s="3">
        <v>0.57999999999999996</v>
      </c>
      <c r="AW17" s="2">
        <v>-6</v>
      </c>
      <c r="AX17" s="2">
        <v>6</v>
      </c>
      <c r="AY17" s="2">
        <v>-6</v>
      </c>
      <c r="AZ17" s="2">
        <v>2</v>
      </c>
      <c r="BA17" s="2">
        <v>0</v>
      </c>
      <c r="BB17" s="2">
        <v>21</v>
      </c>
      <c r="BC17" s="2">
        <v>21</v>
      </c>
      <c r="BD17" s="3">
        <v>100</v>
      </c>
      <c r="BE17" s="2">
        <v>6513</v>
      </c>
      <c r="BF17" s="3">
        <v>100</v>
      </c>
      <c r="BG17" s="2">
        <v>6874</v>
      </c>
      <c r="BH17" s="2">
        <v>397</v>
      </c>
      <c r="BI17" s="2">
        <v>3915</v>
      </c>
      <c r="BJ17" s="2">
        <v>375</v>
      </c>
      <c r="BK17" s="2">
        <v>80</v>
      </c>
      <c r="BL17" s="2">
        <v>3835</v>
      </c>
      <c r="BM17" s="2">
        <v>2482</v>
      </c>
      <c r="BN17" s="2">
        <v>687</v>
      </c>
      <c r="BO17" s="2">
        <v>258</v>
      </c>
      <c r="BP17" s="2">
        <v>233</v>
      </c>
      <c r="BQ17" s="2">
        <v>175</v>
      </c>
      <c r="BR17" s="2">
        <v>159</v>
      </c>
      <c r="BS17" s="2">
        <v>123</v>
      </c>
      <c r="BT17" s="2">
        <v>23</v>
      </c>
      <c r="BU17" s="2">
        <v>6</v>
      </c>
      <c r="BV17" s="2">
        <v>5</v>
      </c>
      <c r="BW17" s="2">
        <v>2</v>
      </c>
      <c r="BX17" s="3">
        <v>56.95</v>
      </c>
      <c r="BY17" s="3"/>
      <c r="BZ17" s="3">
        <v>2.04</v>
      </c>
      <c r="CA17" s="3">
        <v>97.96</v>
      </c>
      <c r="CB17" s="3">
        <v>64.72</v>
      </c>
      <c r="CC17" s="3">
        <v>17.91</v>
      </c>
      <c r="CD17" s="3">
        <v>6.73</v>
      </c>
      <c r="CE17" s="3">
        <v>6.08</v>
      </c>
      <c r="CF17" s="3">
        <v>4.5599999999999996</v>
      </c>
      <c r="CG17" s="13">
        <v>44220</v>
      </c>
      <c r="CH17" s="2" t="s">
        <v>88</v>
      </c>
      <c r="CI17" s="14" t="s">
        <v>89</v>
      </c>
      <c r="CJ17" s="15">
        <v>44229.655844907407</v>
      </c>
    </row>
    <row r="18" spans="1:88" x14ac:dyDescent="0.2">
      <c r="A18" s="11" t="s">
        <v>72</v>
      </c>
      <c r="B18" s="11" t="s">
        <v>86</v>
      </c>
      <c r="C18" s="2">
        <v>9826</v>
      </c>
      <c r="D18" s="2">
        <v>1377</v>
      </c>
      <c r="E18" s="2">
        <v>4683</v>
      </c>
      <c r="F18" s="2">
        <v>1303</v>
      </c>
      <c r="G18" s="2">
        <v>52</v>
      </c>
      <c r="H18" s="2">
        <v>4631</v>
      </c>
      <c r="I18" s="2">
        <v>3188</v>
      </c>
      <c r="J18" s="2">
        <v>786</v>
      </c>
      <c r="K18" s="2">
        <v>105</v>
      </c>
      <c r="L18" s="2">
        <v>164</v>
      </c>
      <c r="M18" s="2">
        <v>388</v>
      </c>
      <c r="N18" s="2">
        <v>215</v>
      </c>
      <c r="O18" s="2">
        <v>169</v>
      </c>
      <c r="P18" s="2">
        <v>31</v>
      </c>
      <c r="Q18" s="2">
        <v>0</v>
      </c>
      <c r="R18" s="2">
        <v>2</v>
      </c>
      <c r="S18" s="2">
        <v>12</v>
      </c>
      <c r="T18" s="2" t="s">
        <v>13</v>
      </c>
      <c r="U18" s="2">
        <v>0</v>
      </c>
      <c r="V18" s="2"/>
      <c r="W18" s="2"/>
      <c r="X18" s="2"/>
      <c r="Y18" s="2">
        <v>1</v>
      </c>
      <c r="Z18" s="2">
        <v>169</v>
      </c>
      <c r="AA18" s="2">
        <v>31</v>
      </c>
      <c r="AB18" s="2">
        <v>0</v>
      </c>
      <c r="AC18" s="2">
        <v>2</v>
      </c>
      <c r="AD18" s="2">
        <v>13</v>
      </c>
      <c r="AE18" s="16">
        <v>47.66</v>
      </c>
      <c r="AF18" s="3">
        <v>94.63</v>
      </c>
      <c r="AG18" s="3">
        <v>1.1100000000000001</v>
      </c>
      <c r="AH18" s="3">
        <v>98.89</v>
      </c>
      <c r="AI18" s="3">
        <v>68.84</v>
      </c>
      <c r="AJ18" s="3">
        <v>16.97</v>
      </c>
      <c r="AK18" s="3">
        <v>2.27</v>
      </c>
      <c r="AL18" s="3">
        <v>3.54</v>
      </c>
      <c r="AM18" s="3">
        <v>8.3800000000000008</v>
      </c>
      <c r="AN18" s="3">
        <v>-5.73</v>
      </c>
      <c r="AO18" s="3">
        <v>94.63</v>
      </c>
      <c r="AP18" s="3">
        <v>-0.73</v>
      </c>
      <c r="AQ18" s="3">
        <v>0.73</v>
      </c>
      <c r="AR18" s="3">
        <v>-0.86</v>
      </c>
      <c r="AS18" s="3">
        <v>2.78</v>
      </c>
      <c r="AT18" s="3">
        <v>-1.77</v>
      </c>
      <c r="AU18" s="3">
        <v>-2.35</v>
      </c>
      <c r="AV18" s="3">
        <v>2.2000000000000002</v>
      </c>
      <c r="AW18" s="2">
        <v>-16</v>
      </c>
      <c r="AX18" s="2">
        <v>8</v>
      </c>
      <c r="AY18" s="2">
        <v>0</v>
      </c>
      <c r="AZ18" s="2">
        <v>-3</v>
      </c>
      <c r="BA18" s="2">
        <v>9</v>
      </c>
      <c r="BB18" s="2">
        <v>27</v>
      </c>
      <c r="BC18" s="2">
        <v>27</v>
      </c>
      <c r="BD18" s="3">
        <v>100</v>
      </c>
      <c r="BE18" s="2">
        <v>9826</v>
      </c>
      <c r="BF18" s="3">
        <v>100</v>
      </c>
      <c r="BG18" s="2">
        <v>9976</v>
      </c>
      <c r="BH18" s="2">
        <v>472</v>
      </c>
      <c r="BI18" s="2">
        <v>5326</v>
      </c>
      <c r="BJ18" s="2">
        <v>454</v>
      </c>
      <c r="BK18" s="2">
        <v>98</v>
      </c>
      <c r="BL18" s="2">
        <v>5228</v>
      </c>
      <c r="BM18" s="2">
        <v>3644</v>
      </c>
      <c r="BN18" s="2">
        <v>742</v>
      </c>
      <c r="BO18" s="2">
        <v>211</v>
      </c>
      <c r="BP18" s="2">
        <v>308</v>
      </c>
      <c r="BQ18" s="2">
        <v>323</v>
      </c>
      <c r="BR18" s="2">
        <v>210</v>
      </c>
      <c r="BS18" s="2">
        <v>181</v>
      </c>
      <c r="BT18" s="2">
        <v>21</v>
      </c>
      <c r="BU18" s="2">
        <v>0</v>
      </c>
      <c r="BV18" s="2">
        <v>4</v>
      </c>
      <c r="BW18" s="2">
        <v>4</v>
      </c>
      <c r="BX18" s="3">
        <v>53.39</v>
      </c>
      <c r="BY18" s="3"/>
      <c r="BZ18" s="3">
        <v>1.84</v>
      </c>
      <c r="CA18" s="3">
        <v>98.16</v>
      </c>
      <c r="CB18" s="3">
        <v>69.7</v>
      </c>
      <c r="CC18" s="3">
        <v>14.19</v>
      </c>
      <c r="CD18" s="3">
        <v>4.04</v>
      </c>
      <c r="CE18" s="3">
        <v>5.89</v>
      </c>
      <c r="CF18" s="3">
        <v>6.18</v>
      </c>
      <c r="CG18" s="13">
        <v>44220</v>
      </c>
      <c r="CH18" s="2" t="s">
        <v>88</v>
      </c>
      <c r="CI18" s="14" t="s">
        <v>89</v>
      </c>
      <c r="CJ18" s="15">
        <v>44229.655844907407</v>
      </c>
    </row>
    <row r="19" spans="1:88" x14ac:dyDescent="0.2">
      <c r="A19" s="11" t="s">
        <v>73</v>
      </c>
      <c r="B19" s="11" t="s">
        <v>74</v>
      </c>
      <c r="C19" s="2">
        <v>13421</v>
      </c>
      <c r="D19" s="2">
        <v>1749</v>
      </c>
      <c r="E19" s="2">
        <v>5962</v>
      </c>
      <c r="F19" s="2">
        <v>1654</v>
      </c>
      <c r="G19" s="2">
        <v>55</v>
      </c>
      <c r="H19" s="2">
        <v>5907</v>
      </c>
      <c r="I19" s="2">
        <v>3984</v>
      </c>
      <c r="J19" s="2">
        <v>880</v>
      </c>
      <c r="K19" s="2">
        <v>359</v>
      </c>
      <c r="L19" s="2">
        <v>246</v>
      </c>
      <c r="M19" s="2">
        <v>438</v>
      </c>
      <c r="N19" s="2">
        <v>356</v>
      </c>
      <c r="O19" s="2">
        <v>279</v>
      </c>
      <c r="P19" s="2">
        <v>48</v>
      </c>
      <c r="Q19" s="2">
        <v>8</v>
      </c>
      <c r="R19" s="2">
        <v>6</v>
      </c>
      <c r="S19" s="2">
        <v>15</v>
      </c>
      <c r="T19" s="2" t="s">
        <v>48</v>
      </c>
      <c r="U19" s="2"/>
      <c r="V19" s="2"/>
      <c r="W19" s="2"/>
      <c r="X19" s="2"/>
      <c r="Y19" s="2"/>
      <c r="Z19" s="2">
        <v>279</v>
      </c>
      <c r="AA19" s="2">
        <v>48</v>
      </c>
      <c r="AB19" s="2">
        <v>8</v>
      </c>
      <c r="AC19" s="2">
        <v>6</v>
      </c>
      <c r="AD19" s="2">
        <v>15</v>
      </c>
      <c r="AE19" s="16">
        <v>44.42</v>
      </c>
      <c r="AF19" s="3">
        <v>94.57</v>
      </c>
      <c r="AG19" s="3">
        <v>0.92</v>
      </c>
      <c r="AH19" s="3">
        <v>99.08</v>
      </c>
      <c r="AI19" s="3">
        <v>67.45</v>
      </c>
      <c r="AJ19" s="3">
        <v>14.9</v>
      </c>
      <c r="AK19" s="3">
        <v>6.08</v>
      </c>
      <c r="AL19" s="3">
        <v>4.16</v>
      </c>
      <c r="AM19" s="3">
        <v>7.41</v>
      </c>
      <c r="AN19" s="3">
        <v>-4.08</v>
      </c>
      <c r="AO19" s="3">
        <v>94.57</v>
      </c>
      <c r="AP19" s="3">
        <v>-0.72</v>
      </c>
      <c r="AQ19" s="3">
        <v>0.72</v>
      </c>
      <c r="AR19" s="3">
        <v>-1.34</v>
      </c>
      <c r="AS19" s="3">
        <v>3.8</v>
      </c>
      <c r="AT19" s="3">
        <v>-3.19</v>
      </c>
      <c r="AU19" s="3">
        <v>-1.36</v>
      </c>
      <c r="AV19" s="3">
        <v>2.08</v>
      </c>
      <c r="AW19" s="2">
        <v>-15</v>
      </c>
      <c r="AX19" s="2">
        <v>24</v>
      </c>
      <c r="AY19" s="2">
        <v>-15</v>
      </c>
      <c r="AZ19" s="2">
        <v>-5</v>
      </c>
      <c r="BA19" s="2">
        <v>9</v>
      </c>
      <c r="BB19" s="2">
        <v>48</v>
      </c>
      <c r="BC19" s="2">
        <v>48</v>
      </c>
      <c r="BD19" s="3">
        <v>100</v>
      </c>
      <c r="BE19" s="2">
        <v>13421</v>
      </c>
      <c r="BF19" s="3">
        <v>100</v>
      </c>
      <c r="BG19" s="2">
        <v>13960</v>
      </c>
      <c r="BH19" s="2">
        <v>592</v>
      </c>
      <c r="BI19" s="2">
        <v>6771</v>
      </c>
      <c r="BJ19" s="2">
        <v>547</v>
      </c>
      <c r="BK19" s="2">
        <v>111</v>
      </c>
      <c r="BL19" s="2">
        <v>6660</v>
      </c>
      <c r="BM19" s="2">
        <v>4581</v>
      </c>
      <c r="BN19" s="2">
        <v>739</v>
      </c>
      <c r="BO19" s="2">
        <v>617</v>
      </c>
      <c r="BP19" s="2">
        <v>368</v>
      </c>
      <c r="BQ19" s="2">
        <v>355</v>
      </c>
      <c r="BR19" s="2">
        <v>358</v>
      </c>
      <c r="BS19" s="2">
        <v>294</v>
      </c>
      <c r="BT19" s="2">
        <v>24</v>
      </c>
      <c r="BU19" s="2">
        <v>23</v>
      </c>
      <c r="BV19" s="2">
        <v>11</v>
      </c>
      <c r="BW19" s="2">
        <v>6</v>
      </c>
      <c r="BX19" s="3">
        <v>48.5</v>
      </c>
      <c r="BY19" s="3"/>
      <c r="BZ19" s="3">
        <v>1.64</v>
      </c>
      <c r="CA19" s="3">
        <v>98.36</v>
      </c>
      <c r="CB19" s="3">
        <v>68.78</v>
      </c>
      <c r="CC19" s="3">
        <v>11.1</v>
      </c>
      <c r="CD19" s="3">
        <v>9.26</v>
      </c>
      <c r="CE19" s="3">
        <v>5.53</v>
      </c>
      <c r="CF19" s="3">
        <v>5.33</v>
      </c>
      <c r="CG19" s="13">
        <v>44220</v>
      </c>
      <c r="CH19" s="2" t="s">
        <v>88</v>
      </c>
      <c r="CI19" s="14" t="s">
        <v>89</v>
      </c>
      <c r="CJ19" s="15">
        <v>44229.655844907407</v>
      </c>
    </row>
    <row r="20" spans="1:88" x14ac:dyDescent="0.2">
      <c r="A20" s="11" t="s">
        <v>83</v>
      </c>
      <c r="B20" s="11" t="s">
        <v>87</v>
      </c>
      <c r="C20" s="2">
        <v>6112</v>
      </c>
      <c r="D20" s="2">
        <v>1010</v>
      </c>
      <c r="E20" s="2">
        <v>3401</v>
      </c>
      <c r="F20" s="2">
        <v>965</v>
      </c>
      <c r="G20" s="2">
        <v>25</v>
      </c>
      <c r="H20" s="2">
        <v>3376</v>
      </c>
      <c r="I20" s="2">
        <v>2364</v>
      </c>
      <c r="J20" s="2">
        <v>445</v>
      </c>
      <c r="K20" s="2">
        <v>328</v>
      </c>
      <c r="L20" s="2">
        <v>43</v>
      </c>
      <c r="M20" s="2">
        <v>196</v>
      </c>
      <c r="N20" s="2">
        <v>181</v>
      </c>
      <c r="O20" s="2">
        <v>153</v>
      </c>
      <c r="P20" s="2">
        <v>16</v>
      </c>
      <c r="Q20" s="2">
        <v>9</v>
      </c>
      <c r="R20" s="2">
        <v>0</v>
      </c>
      <c r="S20" s="2">
        <v>3</v>
      </c>
      <c r="T20" s="2" t="s">
        <v>48</v>
      </c>
      <c r="U20" s="2"/>
      <c r="V20" s="2"/>
      <c r="W20" s="2"/>
      <c r="X20" s="2"/>
      <c r="Y20" s="2"/>
      <c r="Z20" s="2">
        <v>153</v>
      </c>
      <c r="AA20" s="2">
        <v>16</v>
      </c>
      <c r="AB20" s="2">
        <v>9</v>
      </c>
      <c r="AC20" s="2">
        <v>0</v>
      </c>
      <c r="AD20" s="2">
        <v>3</v>
      </c>
      <c r="AE20" s="16">
        <v>55.64</v>
      </c>
      <c r="AF20" s="3">
        <v>95.54</v>
      </c>
      <c r="AG20" s="3">
        <v>0.74</v>
      </c>
      <c r="AH20" s="3">
        <v>99.26</v>
      </c>
      <c r="AI20" s="3">
        <v>70.02</v>
      </c>
      <c r="AJ20" s="3">
        <v>13.18</v>
      </c>
      <c r="AK20" s="3">
        <v>9.7200000000000006</v>
      </c>
      <c r="AL20" s="3">
        <v>1.27</v>
      </c>
      <c r="AM20" s="3">
        <v>5.81</v>
      </c>
      <c r="AN20" s="3">
        <v>-4.9800000000000004</v>
      </c>
      <c r="AO20" s="3">
        <v>95.54</v>
      </c>
      <c r="AP20" s="3">
        <v>-0.83</v>
      </c>
      <c r="AQ20" s="3">
        <v>0.83</v>
      </c>
      <c r="AR20" s="3">
        <v>0.1</v>
      </c>
      <c r="AS20" s="3">
        <v>3.83</v>
      </c>
      <c r="AT20" s="3">
        <v>-4.13</v>
      </c>
      <c r="AU20" s="3">
        <v>-1.47</v>
      </c>
      <c r="AV20" s="3">
        <v>1.67</v>
      </c>
      <c r="AW20" s="2">
        <v>3</v>
      </c>
      <c r="AX20" s="2">
        <v>5</v>
      </c>
      <c r="AY20" s="2">
        <v>-8</v>
      </c>
      <c r="AZ20" s="2">
        <v>-2</v>
      </c>
      <c r="BA20" s="2">
        <v>2</v>
      </c>
      <c r="BB20" s="2">
        <v>25</v>
      </c>
      <c r="BC20" s="2">
        <v>25</v>
      </c>
      <c r="BD20" s="3">
        <v>100</v>
      </c>
      <c r="BE20" s="2">
        <v>6112</v>
      </c>
      <c r="BF20" s="3">
        <v>100</v>
      </c>
      <c r="BG20" s="2">
        <v>6525</v>
      </c>
      <c r="BH20" s="2">
        <v>455</v>
      </c>
      <c r="BI20" s="2">
        <v>3956</v>
      </c>
      <c r="BJ20" s="2">
        <v>428</v>
      </c>
      <c r="BK20" s="2">
        <v>62</v>
      </c>
      <c r="BL20" s="2">
        <v>3894</v>
      </c>
      <c r="BM20" s="2">
        <v>2723</v>
      </c>
      <c r="BN20" s="2">
        <v>364</v>
      </c>
      <c r="BO20" s="2">
        <v>539</v>
      </c>
      <c r="BP20" s="2">
        <v>107</v>
      </c>
      <c r="BQ20" s="2">
        <v>161</v>
      </c>
      <c r="BR20" s="2">
        <v>181</v>
      </c>
      <c r="BS20" s="2">
        <v>150</v>
      </c>
      <c r="BT20" s="2">
        <v>11</v>
      </c>
      <c r="BU20" s="2">
        <v>17</v>
      </c>
      <c r="BV20" s="2">
        <v>2</v>
      </c>
      <c r="BW20" s="2">
        <v>1</v>
      </c>
      <c r="BX20" s="3">
        <v>60.63</v>
      </c>
      <c r="BY20" s="3"/>
      <c r="BZ20" s="3">
        <v>1.57</v>
      </c>
      <c r="CA20" s="3">
        <v>98.43</v>
      </c>
      <c r="CB20" s="3">
        <v>69.930000000000007</v>
      </c>
      <c r="CC20" s="3">
        <v>9.35</v>
      </c>
      <c r="CD20" s="3">
        <v>13.84</v>
      </c>
      <c r="CE20" s="3">
        <v>2.75</v>
      </c>
      <c r="CF20" s="3">
        <v>4.13</v>
      </c>
      <c r="CG20" s="13">
        <v>44220</v>
      </c>
      <c r="CH20" s="2" t="s">
        <v>88</v>
      </c>
      <c r="CI20" s="14" t="s">
        <v>89</v>
      </c>
      <c r="CJ20" s="15">
        <v>44229.655844907407</v>
      </c>
    </row>
    <row r="21" spans="1:88" x14ac:dyDescent="0.2">
      <c r="CG21" s="169"/>
      <c r="CJ21" s="170"/>
    </row>
  </sheetData>
  <mergeCells count="20">
    <mergeCell ref="BX2:CA2"/>
    <mergeCell ref="CB2:CF2"/>
    <mergeCell ref="C1:BF1"/>
    <mergeCell ref="BG1:CF1"/>
    <mergeCell ref="CG1:CJ1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2021-01-20T10:23:15Z</cp:lastPrinted>
  <dcterms:created xsi:type="dcterms:W3CDTF">2002-12-18T08:42:14Z</dcterms:created>
  <dcterms:modified xsi:type="dcterms:W3CDTF">2021-02-02T14:45:03Z</dcterms:modified>
</cp:coreProperties>
</file>