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ooe\dfs\Office\T_WAHL2021\GESCHUETZT\SAS-Ergebnisse\"/>
    </mc:Choice>
  </mc:AlternateContent>
  <bookViews>
    <workbookView xWindow="-15" yWindow="4305" windowWidth="25230" windowHeight="4320"/>
  </bookViews>
  <sheets>
    <sheet name="Stimmen und Mandate" sheetId="1" r:id="rId1"/>
    <sheet name="Stimmanteile und Veränderung" sheetId="17" r:id="rId2"/>
    <sheet name="Ergebnis letzte Wahl" sheetId="2" r:id="rId3"/>
    <sheet name="ErgebnisseGesamt" sheetId="18" state="hidden" r:id="rId4"/>
  </sheets>
  <definedNames>
    <definedName name="_xlnm.Print_Titles" localSheetId="2">'Ergebnis letzte Wahl'!$1:$5</definedName>
    <definedName name="_xlnm.Print_Titles" localSheetId="1">'Stimmanteile und Veränderung'!$1:$5</definedName>
    <definedName name="_xlnm.Print_Titles" localSheetId="0">'Stimmen und Mandate'!$1:$5</definedName>
  </definedNames>
  <calcPr calcId="162913"/>
</workbook>
</file>

<file path=xl/calcChain.xml><?xml version="1.0" encoding="utf-8"?>
<calcChain xmlns="http://schemas.openxmlformats.org/spreadsheetml/2006/main">
  <c r="AW2" i="18" l="1"/>
  <c r="AR2" i="18"/>
  <c r="AN2" i="18"/>
  <c r="CG1" i="18"/>
  <c r="BG1" i="18"/>
  <c r="C1" i="18"/>
  <c r="X30" i="1" l="1"/>
  <c r="W30" i="1"/>
  <c r="V30" i="1"/>
  <c r="U30" i="1"/>
  <c r="T30" i="1"/>
  <c r="X29" i="1"/>
  <c r="W29" i="1"/>
  <c r="V29" i="1"/>
  <c r="U29" i="1"/>
  <c r="T29" i="1"/>
  <c r="X28" i="1"/>
  <c r="W28" i="1"/>
  <c r="V28" i="1"/>
  <c r="U28" i="1"/>
  <c r="T28" i="1"/>
  <c r="X27" i="1"/>
  <c r="W27" i="1"/>
  <c r="V27" i="1"/>
  <c r="U27" i="1"/>
  <c r="T27" i="1"/>
  <c r="X26" i="1"/>
  <c r="W26" i="1"/>
  <c r="V26" i="1"/>
  <c r="U26" i="1"/>
  <c r="T26" i="1"/>
  <c r="X25" i="1"/>
  <c r="W25" i="1"/>
  <c r="V25" i="1"/>
  <c r="U25" i="1"/>
  <c r="T25" i="1"/>
  <c r="X24" i="1"/>
  <c r="W24" i="1"/>
  <c r="V24" i="1"/>
  <c r="U24" i="1"/>
  <c r="T24" i="1"/>
  <c r="X23" i="1"/>
  <c r="W23" i="1"/>
  <c r="V23" i="1"/>
  <c r="U23" i="1"/>
  <c r="T23" i="1"/>
  <c r="X22" i="1"/>
  <c r="W22" i="1"/>
  <c r="V22" i="1"/>
  <c r="U22" i="1"/>
  <c r="T22" i="1"/>
  <c r="X21" i="1"/>
  <c r="W21" i="1"/>
  <c r="V21" i="1"/>
  <c r="U21" i="1"/>
  <c r="T21" i="1"/>
  <c r="X20" i="1"/>
  <c r="W20" i="1"/>
  <c r="V20" i="1"/>
  <c r="U20" i="1"/>
  <c r="T20" i="1"/>
  <c r="X19" i="1"/>
  <c r="W19" i="1"/>
  <c r="V19" i="1"/>
  <c r="U19" i="1"/>
  <c r="T19" i="1"/>
  <c r="X18" i="1"/>
  <c r="W18" i="1"/>
  <c r="V18" i="1"/>
  <c r="U18" i="1"/>
  <c r="T18" i="1"/>
  <c r="X17" i="1"/>
  <c r="W17" i="1"/>
  <c r="V17" i="1"/>
  <c r="U17" i="1"/>
  <c r="T17" i="1"/>
  <c r="X16" i="1"/>
  <c r="W16" i="1"/>
  <c r="V16" i="1"/>
  <c r="U16" i="1"/>
  <c r="T16" i="1"/>
  <c r="X15" i="1"/>
  <c r="W15" i="1"/>
  <c r="V15" i="1"/>
  <c r="U15" i="1"/>
  <c r="T15" i="1"/>
  <c r="X14" i="1"/>
  <c r="W14" i="1"/>
  <c r="V14" i="1"/>
  <c r="U14" i="1"/>
  <c r="T14" i="1"/>
  <c r="X13" i="1"/>
  <c r="W13" i="1"/>
  <c r="V13" i="1"/>
  <c r="U13" i="1"/>
  <c r="T13" i="1"/>
  <c r="X12" i="1"/>
  <c r="W12" i="1"/>
  <c r="V12" i="1"/>
  <c r="U12" i="1"/>
  <c r="T12" i="1"/>
  <c r="X11" i="1"/>
  <c r="W11" i="1"/>
  <c r="V11" i="1"/>
  <c r="U11" i="1"/>
  <c r="T11" i="1"/>
  <c r="X10" i="1"/>
  <c r="W10" i="1"/>
  <c r="V10" i="1"/>
  <c r="U10" i="1"/>
  <c r="T10" i="1"/>
  <c r="X9" i="1"/>
  <c r="W9" i="1"/>
  <c r="V9" i="1"/>
  <c r="U9" i="1"/>
  <c r="T9" i="1"/>
  <c r="X8" i="1"/>
  <c r="W8" i="1"/>
  <c r="V8" i="1"/>
  <c r="U8" i="1"/>
  <c r="T8" i="1"/>
  <c r="X7" i="1"/>
  <c r="W7" i="1"/>
  <c r="V7" i="1"/>
  <c r="U7" i="1"/>
  <c r="T7" i="1"/>
  <c r="X6" i="1"/>
  <c r="W6" i="1"/>
  <c r="V6" i="1"/>
  <c r="U6" i="1"/>
  <c r="T6" i="1"/>
  <c r="A2" i="2" l="1"/>
  <c r="A1" i="2"/>
  <c r="C7" i="2" l="1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A30" i="2"/>
  <c r="Y30" i="2"/>
  <c r="X30" i="2"/>
  <c r="W30" i="2"/>
  <c r="V30" i="2"/>
  <c r="U30" i="2"/>
  <c r="T30" i="2"/>
  <c r="S30" i="2"/>
  <c r="R30" i="2"/>
  <c r="Q30" i="2"/>
  <c r="P30" i="2"/>
  <c r="O30" i="2"/>
  <c r="N30" i="2"/>
  <c r="M30" i="2"/>
  <c r="L30" i="2"/>
  <c r="K30" i="2"/>
  <c r="J30" i="2"/>
  <c r="I30" i="2"/>
  <c r="H30" i="2"/>
  <c r="G30" i="2"/>
  <c r="F30" i="2"/>
  <c r="E30" i="2"/>
  <c r="D30" i="2"/>
  <c r="C30" i="2"/>
  <c r="B30" i="2"/>
  <c r="Y29" i="2"/>
  <c r="X29" i="2"/>
  <c r="W29" i="2"/>
  <c r="V29" i="2"/>
  <c r="U29" i="2"/>
  <c r="T29" i="2"/>
  <c r="S29" i="2"/>
  <c r="R29" i="2"/>
  <c r="Q29" i="2"/>
  <c r="P29" i="2"/>
  <c r="O29" i="2"/>
  <c r="N29" i="2"/>
  <c r="M29" i="2"/>
  <c r="L29" i="2"/>
  <c r="K29" i="2"/>
  <c r="J29" i="2"/>
  <c r="I29" i="2"/>
  <c r="H29" i="2"/>
  <c r="G29" i="2"/>
  <c r="F29" i="2"/>
  <c r="E29" i="2"/>
  <c r="D29" i="2"/>
  <c r="C29" i="2"/>
  <c r="B29" i="2"/>
  <c r="A29" i="2"/>
  <c r="Y28" i="2"/>
  <c r="X28" i="2"/>
  <c r="W28" i="2"/>
  <c r="V28" i="2"/>
  <c r="U28" i="2"/>
  <c r="T28" i="2"/>
  <c r="S28" i="2"/>
  <c r="R28" i="2"/>
  <c r="Q28" i="2"/>
  <c r="P28" i="2"/>
  <c r="O28" i="2"/>
  <c r="N28" i="2"/>
  <c r="M28" i="2"/>
  <c r="L28" i="2"/>
  <c r="K28" i="2"/>
  <c r="J28" i="2"/>
  <c r="I28" i="2"/>
  <c r="H28" i="2"/>
  <c r="G28" i="2"/>
  <c r="F28" i="2"/>
  <c r="E28" i="2"/>
  <c r="D28" i="2"/>
  <c r="C28" i="2"/>
  <c r="B28" i="2"/>
  <c r="A28" i="2"/>
  <c r="Y27" i="2"/>
  <c r="X27" i="2"/>
  <c r="W27" i="2"/>
  <c r="V27" i="2"/>
  <c r="U27" i="2"/>
  <c r="T27" i="2"/>
  <c r="S27" i="2"/>
  <c r="R27" i="2"/>
  <c r="Q27" i="2"/>
  <c r="P27" i="2"/>
  <c r="O27" i="2"/>
  <c r="N27" i="2"/>
  <c r="M27" i="2"/>
  <c r="L27" i="2"/>
  <c r="K27" i="2"/>
  <c r="J27" i="2"/>
  <c r="I27" i="2"/>
  <c r="H27" i="2"/>
  <c r="G27" i="2"/>
  <c r="F27" i="2"/>
  <c r="E27" i="2"/>
  <c r="D27" i="2"/>
  <c r="B27" i="2"/>
  <c r="A27" i="2"/>
  <c r="Y26" i="2"/>
  <c r="X26" i="2"/>
  <c r="W26" i="2"/>
  <c r="V26" i="2"/>
  <c r="U26" i="2"/>
  <c r="T26" i="2"/>
  <c r="S26" i="2"/>
  <c r="R26" i="2"/>
  <c r="Q26" i="2"/>
  <c r="P26" i="2"/>
  <c r="O26" i="2"/>
  <c r="N26" i="2"/>
  <c r="M26" i="2"/>
  <c r="L26" i="2"/>
  <c r="K26" i="2"/>
  <c r="J26" i="2"/>
  <c r="I26" i="2"/>
  <c r="H26" i="2"/>
  <c r="G26" i="2"/>
  <c r="F26" i="2"/>
  <c r="E26" i="2"/>
  <c r="D26" i="2"/>
  <c r="B26" i="2"/>
  <c r="A26" i="2"/>
  <c r="Y25" i="2"/>
  <c r="X25" i="2"/>
  <c r="W25" i="2"/>
  <c r="V25" i="2"/>
  <c r="U25" i="2"/>
  <c r="T25" i="2"/>
  <c r="S25" i="2"/>
  <c r="R25" i="2"/>
  <c r="Q25" i="2"/>
  <c r="P25" i="2"/>
  <c r="O25" i="2"/>
  <c r="N25" i="2"/>
  <c r="M25" i="2"/>
  <c r="L25" i="2"/>
  <c r="K25" i="2"/>
  <c r="J25" i="2"/>
  <c r="I25" i="2"/>
  <c r="H25" i="2"/>
  <c r="G25" i="2"/>
  <c r="F25" i="2"/>
  <c r="E25" i="2"/>
  <c r="D25" i="2"/>
  <c r="B25" i="2"/>
  <c r="A25" i="2"/>
  <c r="Y24" i="2"/>
  <c r="X24" i="2"/>
  <c r="W24" i="2"/>
  <c r="V24" i="2"/>
  <c r="U24" i="2"/>
  <c r="T24" i="2"/>
  <c r="S24" i="2"/>
  <c r="R24" i="2"/>
  <c r="Q24" i="2"/>
  <c r="P24" i="2"/>
  <c r="O24" i="2"/>
  <c r="N24" i="2"/>
  <c r="M24" i="2"/>
  <c r="L24" i="2"/>
  <c r="K24" i="2"/>
  <c r="J24" i="2"/>
  <c r="I24" i="2"/>
  <c r="H24" i="2"/>
  <c r="G24" i="2"/>
  <c r="F24" i="2"/>
  <c r="E24" i="2"/>
  <c r="D24" i="2"/>
  <c r="B24" i="2"/>
  <c r="A24" i="2"/>
  <c r="Y23" i="2"/>
  <c r="X23" i="2"/>
  <c r="W23" i="2"/>
  <c r="V23" i="2"/>
  <c r="U23" i="2"/>
  <c r="T23" i="2"/>
  <c r="S23" i="2"/>
  <c r="R23" i="2"/>
  <c r="Q23" i="2"/>
  <c r="P23" i="2"/>
  <c r="O23" i="2"/>
  <c r="N23" i="2"/>
  <c r="M23" i="2"/>
  <c r="L23" i="2"/>
  <c r="K23" i="2"/>
  <c r="J23" i="2"/>
  <c r="I23" i="2"/>
  <c r="H23" i="2"/>
  <c r="G23" i="2"/>
  <c r="F23" i="2"/>
  <c r="E23" i="2"/>
  <c r="D23" i="2"/>
  <c r="B23" i="2"/>
  <c r="A23" i="2"/>
  <c r="Y22" i="2"/>
  <c r="X22" i="2"/>
  <c r="W22" i="2"/>
  <c r="V22" i="2"/>
  <c r="U22" i="2"/>
  <c r="T22" i="2"/>
  <c r="S22" i="2"/>
  <c r="R22" i="2"/>
  <c r="Q22" i="2"/>
  <c r="P22" i="2"/>
  <c r="O22" i="2"/>
  <c r="N22" i="2"/>
  <c r="M22" i="2"/>
  <c r="L22" i="2"/>
  <c r="K22" i="2"/>
  <c r="J22" i="2"/>
  <c r="I22" i="2"/>
  <c r="H22" i="2"/>
  <c r="G22" i="2"/>
  <c r="F22" i="2"/>
  <c r="E22" i="2"/>
  <c r="D22" i="2"/>
  <c r="B22" i="2"/>
  <c r="A22" i="2"/>
  <c r="Y21" i="2"/>
  <c r="X21" i="2"/>
  <c r="W21" i="2"/>
  <c r="V21" i="2"/>
  <c r="U21" i="2"/>
  <c r="T21" i="2"/>
  <c r="S21" i="2"/>
  <c r="R21" i="2"/>
  <c r="Q21" i="2"/>
  <c r="P21" i="2"/>
  <c r="O21" i="2"/>
  <c r="N21" i="2"/>
  <c r="M21" i="2"/>
  <c r="L21" i="2"/>
  <c r="K21" i="2"/>
  <c r="J21" i="2"/>
  <c r="I21" i="2"/>
  <c r="H21" i="2"/>
  <c r="G21" i="2"/>
  <c r="F21" i="2"/>
  <c r="E21" i="2"/>
  <c r="D21" i="2"/>
  <c r="B21" i="2"/>
  <c r="A21" i="2"/>
  <c r="Y20" i="2"/>
  <c r="X20" i="2"/>
  <c r="W20" i="2"/>
  <c r="V20" i="2"/>
  <c r="U20" i="2"/>
  <c r="T20" i="2"/>
  <c r="S20" i="2"/>
  <c r="R20" i="2"/>
  <c r="Q20" i="2"/>
  <c r="P20" i="2"/>
  <c r="O20" i="2"/>
  <c r="N20" i="2"/>
  <c r="M20" i="2"/>
  <c r="L20" i="2"/>
  <c r="K20" i="2"/>
  <c r="J20" i="2"/>
  <c r="I20" i="2"/>
  <c r="H20" i="2"/>
  <c r="G20" i="2"/>
  <c r="F20" i="2"/>
  <c r="E20" i="2"/>
  <c r="D20" i="2"/>
  <c r="B20" i="2"/>
  <c r="A20" i="2"/>
  <c r="Y19" i="2"/>
  <c r="X19" i="2"/>
  <c r="W19" i="2"/>
  <c r="V19" i="2"/>
  <c r="U19" i="2"/>
  <c r="T19" i="2"/>
  <c r="S19" i="2"/>
  <c r="R19" i="2"/>
  <c r="Q19" i="2"/>
  <c r="P19" i="2"/>
  <c r="O19" i="2"/>
  <c r="N19" i="2"/>
  <c r="M19" i="2"/>
  <c r="L19" i="2"/>
  <c r="K19" i="2"/>
  <c r="J19" i="2"/>
  <c r="I19" i="2"/>
  <c r="H19" i="2"/>
  <c r="G19" i="2"/>
  <c r="F19" i="2"/>
  <c r="E19" i="2"/>
  <c r="D19" i="2"/>
  <c r="B19" i="2"/>
  <c r="A19" i="2"/>
  <c r="Y18" i="2"/>
  <c r="X18" i="2"/>
  <c r="W18" i="2"/>
  <c r="V18" i="2"/>
  <c r="U18" i="2"/>
  <c r="T18" i="2"/>
  <c r="S18" i="2"/>
  <c r="R18" i="2"/>
  <c r="Q18" i="2"/>
  <c r="P18" i="2"/>
  <c r="O18" i="2"/>
  <c r="N18" i="2"/>
  <c r="M18" i="2"/>
  <c r="L18" i="2"/>
  <c r="K18" i="2"/>
  <c r="J18" i="2"/>
  <c r="I18" i="2"/>
  <c r="H18" i="2"/>
  <c r="G18" i="2"/>
  <c r="F18" i="2"/>
  <c r="E18" i="2"/>
  <c r="D18" i="2"/>
  <c r="B18" i="2"/>
  <c r="A18" i="2"/>
  <c r="Y17" i="2"/>
  <c r="X17" i="2"/>
  <c r="W17" i="2"/>
  <c r="V17" i="2"/>
  <c r="U17" i="2"/>
  <c r="T17" i="2"/>
  <c r="S17" i="2"/>
  <c r="R17" i="2"/>
  <c r="Q17" i="2"/>
  <c r="P17" i="2"/>
  <c r="O17" i="2"/>
  <c r="N17" i="2"/>
  <c r="M17" i="2"/>
  <c r="L17" i="2"/>
  <c r="K17" i="2"/>
  <c r="J17" i="2"/>
  <c r="I17" i="2"/>
  <c r="H17" i="2"/>
  <c r="G17" i="2"/>
  <c r="F17" i="2"/>
  <c r="E17" i="2"/>
  <c r="D17" i="2"/>
  <c r="B17" i="2"/>
  <c r="A17" i="2"/>
  <c r="Y16" i="2"/>
  <c r="X16" i="2"/>
  <c r="W16" i="2"/>
  <c r="V16" i="2"/>
  <c r="U16" i="2"/>
  <c r="T16" i="2"/>
  <c r="S16" i="2"/>
  <c r="R16" i="2"/>
  <c r="Q16" i="2"/>
  <c r="P16" i="2"/>
  <c r="O16" i="2"/>
  <c r="N16" i="2"/>
  <c r="M16" i="2"/>
  <c r="L16" i="2"/>
  <c r="K16" i="2"/>
  <c r="J16" i="2"/>
  <c r="I16" i="2"/>
  <c r="H16" i="2"/>
  <c r="G16" i="2"/>
  <c r="F16" i="2"/>
  <c r="E16" i="2"/>
  <c r="D16" i="2"/>
  <c r="B16" i="2"/>
  <c r="A16" i="2"/>
  <c r="Y15" i="2"/>
  <c r="X15" i="2"/>
  <c r="W15" i="2"/>
  <c r="V15" i="2"/>
  <c r="U15" i="2"/>
  <c r="T15" i="2"/>
  <c r="S15" i="2"/>
  <c r="R15" i="2"/>
  <c r="Q15" i="2"/>
  <c r="P15" i="2"/>
  <c r="O15" i="2"/>
  <c r="N15" i="2"/>
  <c r="M15" i="2"/>
  <c r="L15" i="2"/>
  <c r="K15" i="2"/>
  <c r="J15" i="2"/>
  <c r="I15" i="2"/>
  <c r="H15" i="2"/>
  <c r="G15" i="2"/>
  <c r="F15" i="2"/>
  <c r="E15" i="2"/>
  <c r="D15" i="2"/>
  <c r="B15" i="2"/>
  <c r="A15" i="2"/>
  <c r="Y14" i="2"/>
  <c r="X14" i="2"/>
  <c r="W14" i="2"/>
  <c r="V14" i="2"/>
  <c r="U14" i="2"/>
  <c r="T14" i="2"/>
  <c r="S14" i="2"/>
  <c r="R14" i="2"/>
  <c r="Q14" i="2"/>
  <c r="P14" i="2"/>
  <c r="O14" i="2"/>
  <c r="N14" i="2"/>
  <c r="M14" i="2"/>
  <c r="L14" i="2"/>
  <c r="K14" i="2"/>
  <c r="J14" i="2"/>
  <c r="I14" i="2"/>
  <c r="H14" i="2"/>
  <c r="G14" i="2"/>
  <c r="F14" i="2"/>
  <c r="E14" i="2"/>
  <c r="D14" i="2"/>
  <c r="B14" i="2"/>
  <c r="A14" i="2"/>
  <c r="Y13" i="2"/>
  <c r="X13" i="2"/>
  <c r="W13" i="2"/>
  <c r="V13" i="2"/>
  <c r="U13" i="2"/>
  <c r="T13" i="2"/>
  <c r="S13" i="2"/>
  <c r="R13" i="2"/>
  <c r="Q13" i="2"/>
  <c r="P13" i="2"/>
  <c r="O13" i="2"/>
  <c r="N13" i="2"/>
  <c r="M13" i="2"/>
  <c r="L13" i="2"/>
  <c r="K13" i="2"/>
  <c r="J13" i="2"/>
  <c r="I13" i="2"/>
  <c r="H13" i="2"/>
  <c r="G13" i="2"/>
  <c r="F13" i="2"/>
  <c r="E13" i="2"/>
  <c r="D13" i="2"/>
  <c r="B13" i="2"/>
  <c r="A13" i="2"/>
  <c r="Y12" i="2"/>
  <c r="X12" i="2"/>
  <c r="W12" i="2"/>
  <c r="V12" i="2"/>
  <c r="U12" i="2"/>
  <c r="T12" i="2"/>
  <c r="S12" i="2"/>
  <c r="R12" i="2"/>
  <c r="Q12" i="2"/>
  <c r="P12" i="2"/>
  <c r="O12" i="2"/>
  <c r="N12" i="2"/>
  <c r="M12" i="2"/>
  <c r="L12" i="2"/>
  <c r="K12" i="2"/>
  <c r="J12" i="2"/>
  <c r="I12" i="2"/>
  <c r="H12" i="2"/>
  <c r="G12" i="2"/>
  <c r="F12" i="2"/>
  <c r="E12" i="2"/>
  <c r="D12" i="2"/>
  <c r="B12" i="2"/>
  <c r="A12" i="2"/>
  <c r="Y11" i="2"/>
  <c r="X11" i="2"/>
  <c r="W11" i="2"/>
  <c r="V11" i="2"/>
  <c r="U11" i="2"/>
  <c r="T11" i="2"/>
  <c r="S11" i="2"/>
  <c r="R11" i="2"/>
  <c r="Q11" i="2"/>
  <c r="P11" i="2"/>
  <c r="O11" i="2"/>
  <c r="N11" i="2"/>
  <c r="M11" i="2"/>
  <c r="L11" i="2"/>
  <c r="K11" i="2"/>
  <c r="J11" i="2"/>
  <c r="I11" i="2"/>
  <c r="H11" i="2"/>
  <c r="G11" i="2"/>
  <c r="F11" i="2"/>
  <c r="E11" i="2"/>
  <c r="D11" i="2"/>
  <c r="B11" i="2"/>
  <c r="A11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H10" i="2"/>
  <c r="G10" i="2"/>
  <c r="F10" i="2"/>
  <c r="E10" i="2"/>
  <c r="D10" i="2"/>
  <c r="B10" i="2"/>
  <c r="A10" i="2"/>
  <c r="Y9" i="2"/>
  <c r="X9" i="2"/>
  <c r="W9" i="2"/>
  <c r="V9" i="2"/>
  <c r="U9" i="2"/>
  <c r="T9" i="2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B9" i="2"/>
  <c r="A9" i="2"/>
  <c r="Y8" i="2"/>
  <c r="X8" i="2"/>
  <c r="W8" i="2"/>
  <c r="V8" i="2"/>
  <c r="U8" i="2"/>
  <c r="T8" i="2"/>
  <c r="S8" i="2"/>
  <c r="R8" i="2"/>
  <c r="Q8" i="2"/>
  <c r="P8" i="2"/>
  <c r="O8" i="2"/>
  <c r="N8" i="2"/>
  <c r="M8" i="2"/>
  <c r="L8" i="2"/>
  <c r="K8" i="2"/>
  <c r="J8" i="2"/>
  <c r="I8" i="2"/>
  <c r="H8" i="2"/>
  <c r="G8" i="2"/>
  <c r="F8" i="2"/>
  <c r="E8" i="2"/>
  <c r="D8" i="2"/>
  <c r="B8" i="2"/>
  <c r="A8" i="2"/>
  <c r="Y7" i="2"/>
  <c r="X7" i="2"/>
  <c r="W7" i="2"/>
  <c r="V7" i="2"/>
  <c r="U7" i="2"/>
  <c r="T7" i="2"/>
  <c r="S7" i="2"/>
  <c r="R7" i="2"/>
  <c r="Q7" i="2"/>
  <c r="P7" i="2"/>
  <c r="O7" i="2"/>
  <c r="N7" i="2"/>
  <c r="M7" i="2"/>
  <c r="L7" i="2"/>
  <c r="K7" i="2"/>
  <c r="J7" i="2"/>
  <c r="I7" i="2"/>
  <c r="H7" i="2"/>
  <c r="G7" i="2"/>
  <c r="F7" i="2"/>
  <c r="E7" i="2"/>
  <c r="D7" i="2"/>
  <c r="B7" i="2"/>
  <c r="A7" i="2"/>
  <c r="Y6" i="2"/>
  <c r="X6" i="2"/>
  <c r="W6" i="2"/>
  <c r="V6" i="2"/>
  <c r="U6" i="2"/>
  <c r="T6" i="2"/>
  <c r="S6" i="2"/>
  <c r="R6" i="2"/>
  <c r="Q6" i="2"/>
  <c r="P6" i="2"/>
  <c r="O6" i="2"/>
  <c r="N6" i="2"/>
  <c r="M6" i="2"/>
  <c r="L6" i="2"/>
  <c r="K6" i="2"/>
  <c r="J6" i="2"/>
  <c r="I6" i="2"/>
  <c r="H6" i="2"/>
  <c r="G6" i="2"/>
  <c r="F6" i="2"/>
  <c r="E6" i="2"/>
  <c r="D6" i="2"/>
  <c r="C6" i="2"/>
  <c r="R30" i="17"/>
  <c r="Q30" i="17"/>
  <c r="P30" i="17"/>
  <c r="O30" i="17"/>
  <c r="N30" i="17"/>
  <c r="M30" i="17"/>
  <c r="L30" i="17"/>
  <c r="K30" i="17"/>
  <c r="J30" i="17"/>
  <c r="I30" i="17"/>
  <c r="H30" i="17"/>
  <c r="G30" i="17"/>
  <c r="F30" i="17"/>
  <c r="E30" i="17"/>
  <c r="D30" i="17"/>
  <c r="C30" i="17"/>
  <c r="A30" i="17"/>
  <c r="B30" i="17"/>
  <c r="R29" i="17"/>
  <c r="Q29" i="17"/>
  <c r="P29" i="17"/>
  <c r="O29" i="17"/>
  <c r="N29" i="17"/>
  <c r="M29" i="17"/>
  <c r="L29" i="17"/>
  <c r="K29" i="17"/>
  <c r="J29" i="17"/>
  <c r="I29" i="17"/>
  <c r="H29" i="17"/>
  <c r="G29" i="17"/>
  <c r="F29" i="17"/>
  <c r="E29" i="17"/>
  <c r="D29" i="17"/>
  <c r="C29" i="17"/>
  <c r="B29" i="17"/>
  <c r="A29" i="17"/>
  <c r="R28" i="17"/>
  <c r="Q28" i="17"/>
  <c r="P28" i="17"/>
  <c r="O28" i="17"/>
  <c r="N28" i="17"/>
  <c r="M28" i="17"/>
  <c r="L28" i="17"/>
  <c r="K28" i="17"/>
  <c r="J28" i="17"/>
  <c r="I28" i="17"/>
  <c r="H28" i="17"/>
  <c r="G28" i="17"/>
  <c r="F28" i="17"/>
  <c r="E28" i="17"/>
  <c r="D28" i="17"/>
  <c r="C28" i="17"/>
  <c r="B28" i="17"/>
  <c r="A28" i="17"/>
  <c r="R27" i="17"/>
  <c r="Q27" i="17"/>
  <c r="P27" i="17"/>
  <c r="O27" i="17"/>
  <c r="N27" i="17"/>
  <c r="M27" i="17"/>
  <c r="L27" i="17"/>
  <c r="K27" i="17"/>
  <c r="J27" i="17"/>
  <c r="I27" i="17"/>
  <c r="H27" i="17"/>
  <c r="G27" i="17"/>
  <c r="F27" i="17"/>
  <c r="E27" i="17"/>
  <c r="D27" i="17"/>
  <c r="C27" i="17"/>
  <c r="B27" i="17"/>
  <c r="A27" i="17"/>
  <c r="R26" i="17"/>
  <c r="Q26" i="17"/>
  <c r="P26" i="17"/>
  <c r="O26" i="17"/>
  <c r="N26" i="17"/>
  <c r="M26" i="17"/>
  <c r="L26" i="17"/>
  <c r="K26" i="17"/>
  <c r="J26" i="17"/>
  <c r="I26" i="17"/>
  <c r="H26" i="17"/>
  <c r="G26" i="17"/>
  <c r="F26" i="17"/>
  <c r="E26" i="17"/>
  <c r="D26" i="17"/>
  <c r="C26" i="17"/>
  <c r="B26" i="17"/>
  <c r="A26" i="17"/>
  <c r="R25" i="17"/>
  <c r="Q25" i="17"/>
  <c r="P25" i="17"/>
  <c r="O25" i="17"/>
  <c r="N25" i="17"/>
  <c r="M25" i="17"/>
  <c r="L25" i="17"/>
  <c r="K25" i="17"/>
  <c r="J25" i="17"/>
  <c r="I25" i="17"/>
  <c r="H25" i="17"/>
  <c r="G25" i="17"/>
  <c r="F25" i="17"/>
  <c r="E25" i="17"/>
  <c r="D25" i="17"/>
  <c r="C25" i="17"/>
  <c r="B25" i="17"/>
  <c r="A25" i="17"/>
  <c r="R24" i="17"/>
  <c r="Q24" i="17"/>
  <c r="P24" i="17"/>
  <c r="O24" i="17"/>
  <c r="N24" i="17"/>
  <c r="M24" i="17"/>
  <c r="L24" i="17"/>
  <c r="K24" i="17"/>
  <c r="J24" i="17"/>
  <c r="I24" i="17"/>
  <c r="H24" i="17"/>
  <c r="G24" i="17"/>
  <c r="F24" i="17"/>
  <c r="E24" i="17"/>
  <c r="D24" i="17"/>
  <c r="C24" i="17"/>
  <c r="B24" i="17"/>
  <c r="A24" i="17"/>
  <c r="R23" i="17"/>
  <c r="Q23" i="17"/>
  <c r="P23" i="17"/>
  <c r="O23" i="17"/>
  <c r="N23" i="17"/>
  <c r="M23" i="17"/>
  <c r="L23" i="17"/>
  <c r="K23" i="17"/>
  <c r="J23" i="17"/>
  <c r="I23" i="17"/>
  <c r="H23" i="17"/>
  <c r="G23" i="17"/>
  <c r="F23" i="17"/>
  <c r="E23" i="17"/>
  <c r="D23" i="17"/>
  <c r="C23" i="17"/>
  <c r="B23" i="17"/>
  <c r="A23" i="17"/>
  <c r="R22" i="17"/>
  <c r="Q22" i="17"/>
  <c r="P22" i="17"/>
  <c r="O22" i="17"/>
  <c r="N22" i="17"/>
  <c r="M22" i="17"/>
  <c r="L22" i="17"/>
  <c r="K22" i="17"/>
  <c r="J22" i="17"/>
  <c r="I22" i="17"/>
  <c r="H22" i="17"/>
  <c r="G22" i="17"/>
  <c r="F22" i="17"/>
  <c r="E22" i="17"/>
  <c r="D22" i="17"/>
  <c r="C22" i="17"/>
  <c r="B22" i="17"/>
  <c r="A22" i="17"/>
  <c r="R21" i="17"/>
  <c r="Q21" i="17"/>
  <c r="P21" i="17"/>
  <c r="O21" i="17"/>
  <c r="N21" i="17"/>
  <c r="M21" i="17"/>
  <c r="L21" i="17"/>
  <c r="K21" i="17"/>
  <c r="J21" i="17"/>
  <c r="I21" i="17"/>
  <c r="H21" i="17"/>
  <c r="G21" i="17"/>
  <c r="F21" i="17"/>
  <c r="E21" i="17"/>
  <c r="D21" i="17"/>
  <c r="C21" i="17"/>
  <c r="B21" i="17"/>
  <c r="A21" i="17"/>
  <c r="R20" i="17"/>
  <c r="Q20" i="17"/>
  <c r="P20" i="17"/>
  <c r="O20" i="17"/>
  <c r="N20" i="17"/>
  <c r="M20" i="17"/>
  <c r="L20" i="17"/>
  <c r="K20" i="17"/>
  <c r="J20" i="17"/>
  <c r="I20" i="17"/>
  <c r="H20" i="17"/>
  <c r="G20" i="17"/>
  <c r="F20" i="17"/>
  <c r="E20" i="17"/>
  <c r="D20" i="17"/>
  <c r="C20" i="17"/>
  <c r="B20" i="17"/>
  <c r="A20" i="17"/>
  <c r="R19" i="17"/>
  <c r="Q19" i="17"/>
  <c r="P19" i="17"/>
  <c r="O19" i="17"/>
  <c r="N19" i="17"/>
  <c r="M19" i="17"/>
  <c r="L19" i="17"/>
  <c r="K19" i="17"/>
  <c r="J19" i="17"/>
  <c r="I19" i="17"/>
  <c r="H19" i="17"/>
  <c r="G19" i="17"/>
  <c r="F19" i="17"/>
  <c r="E19" i="17"/>
  <c r="D19" i="17"/>
  <c r="C19" i="17"/>
  <c r="B19" i="17"/>
  <c r="A19" i="17"/>
  <c r="R18" i="17"/>
  <c r="Q18" i="17"/>
  <c r="P18" i="17"/>
  <c r="O18" i="17"/>
  <c r="N18" i="17"/>
  <c r="M18" i="17"/>
  <c r="L18" i="17"/>
  <c r="K18" i="17"/>
  <c r="J18" i="17"/>
  <c r="I18" i="17"/>
  <c r="H18" i="17"/>
  <c r="G18" i="17"/>
  <c r="F18" i="17"/>
  <c r="E18" i="17"/>
  <c r="D18" i="17"/>
  <c r="C18" i="17"/>
  <c r="B18" i="17"/>
  <c r="A18" i="17"/>
  <c r="R17" i="17"/>
  <c r="Q17" i="17"/>
  <c r="P17" i="17"/>
  <c r="O17" i="17"/>
  <c r="N17" i="17"/>
  <c r="M17" i="17"/>
  <c r="L17" i="17"/>
  <c r="K17" i="17"/>
  <c r="J17" i="17"/>
  <c r="I17" i="17"/>
  <c r="H17" i="17"/>
  <c r="G17" i="17"/>
  <c r="F17" i="17"/>
  <c r="E17" i="17"/>
  <c r="D17" i="17"/>
  <c r="C17" i="17"/>
  <c r="B17" i="17"/>
  <c r="A17" i="17"/>
  <c r="R16" i="17"/>
  <c r="Q16" i="17"/>
  <c r="P16" i="17"/>
  <c r="O16" i="17"/>
  <c r="N16" i="17"/>
  <c r="M16" i="17"/>
  <c r="L16" i="17"/>
  <c r="K16" i="17"/>
  <c r="J16" i="17"/>
  <c r="I16" i="17"/>
  <c r="H16" i="17"/>
  <c r="G16" i="17"/>
  <c r="F16" i="17"/>
  <c r="E16" i="17"/>
  <c r="D16" i="17"/>
  <c r="C16" i="17"/>
  <c r="B16" i="17"/>
  <c r="A16" i="17"/>
  <c r="R15" i="17"/>
  <c r="Q15" i="17"/>
  <c r="P15" i="17"/>
  <c r="O15" i="17"/>
  <c r="N15" i="17"/>
  <c r="M15" i="17"/>
  <c r="L15" i="17"/>
  <c r="K15" i="17"/>
  <c r="J15" i="17"/>
  <c r="I15" i="17"/>
  <c r="H15" i="17"/>
  <c r="G15" i="17"/>
  <c r="F15" i="17"/>
  <c r="E15" i="17"/>
  <c r="D15" i="17"/>
  <c r="C15" i="17"/>
  <c r="B15" i="17"/>
  <c r="A15" i="17"/>
  <c r="R14" i="17"/>
  <c r="Q14" i="17"/>
  <c r="P14" i="17"/>
  <c r="O14" i="17"/>
  <c r="N14" i="17"/>
  <c r="M14" i="17"/>
  <c r="L14" i="17"/>
  <c r="K14" i="17"/>
  <c r="J14" i="17"/>
  <c r="I14" i="17"/>
  <c r="H14" i="17"/>
  <c r="G14" i="17"/>
  <c r="F14" i="17"/>
  <c r="E14" i="17"/>
  <c r="D14" i="17"/>
  <c r="C14" i="17"/>
  <c r="B14" i="17"/>
  <c r="A14" i="17"/>
  <c r="R13" i="17"/>
  <c r="Q13" i="17"/>
  <c r="P13" i="17"/>
  <c r="O13" i="17"/>
  <c r="N13" i="17"/>
  <c r="M13" i="17"/>
  <c r="L13" i="17"/>
  <c r="K13" i="17"/>
  <c r="J13" i="17"/>
  <c r="I13" i="17"/>
  <c r="H13" i="17"/>
  <c r="G13" i="17"/>
  <c r="F13" i="17"/>
  <c r="E13" i="17"/>
  <c r="D13" i="17"/>
  <c r="C13" i="17"/>
  <c r="B13" i="17"/>
  <c r="A13" i="17"/>
  <c r="R12" i="17"/>
  <c r="Q12" i="17"/>
  <c r="P12" i="17"/>
  <c r="O12" i="17"/>
  <c r="N12" i="17"/>
  <c r="M12" i="17"/>
  <c r="L12" i="17"/>
  <c r="K12" i="17"/>
  <c r="J12" i="17"/>
  <c r="I12" i="17"/>
  <c r="H12" i="17"/>
  <c r="G12" i="17"/>
  <c r="F12" i="17"/>
  <c r="E12" i="17"/>
  <c r="D12" i="17"/>
  <c r="C12" i="17"/>
  <c r="B12" i="17"/>
  <c r="A12" i="17"/>
  <c r="R11" i="17"/>
  <c r="Q11" i="17"/>
  <c r="P11" i="17"/>
  <c r="O11" i="17"/>
  <c r="N11" i="17"/>
  <c r="M11" i="17"/>
  <c r="L11" i="17"/>
  <c r="K11" i="17"/>
  <c r="J11" i="17"/>
  <c r="I11" i="17"/>
  <c r="H11" i="17"/>
  <c r="G11" i="17"/>
  <c r="F11" i="17"/>
  <c r="E11" i="17"/>
  <c r="D11" i="17"/>
  <c r="C11" i="17"/>
  <c r="B11" i="17"/>
  <c r="A11" i="17"/>
  <c r="R10" i="17"/>
  <c r="Q10" i="17"/>
  <c r="P10" i="17"/>
  <c r="O10" i="17"/>
  <c r="N10" i="17"/>
  <c r="M10" i="17"/>
  <c r="L10" i="17"/>
  <c r="K10" i="17"/>
  <c r="J10" i="17"/>
  <c r="I10" i="17"/>
  <c r="H10" i="17"/>
  <c r="G10" i="17"/>
  <c r="F10" i="17"/>
  <c r="E10" i="17"/>
  <c r="D10" i="17"/>
  <c r="C10" i="17"/>
  <c r="B10" i="17"/>
  <c r="A10" i="17"/>
  <c r="R9" i="17"/>
  <c r="Q9" i="17"/>
  <c r="P9" i="17"/>
  <c r="O9" i="17"/>
  <c r="N9" i="17"/>
  <c r="M9" i="17"/>
  <c r="L9" i="17"/>
  <c r="K9" i="17"/>
  <c r="J9" i="17"/>
  <c r="I9" i="17"/>
  <c r="H9" i="17"/>
  <c r="G9" i="17"/>
  <c r="F9" i="17"/>
  <c r="E9" i="17"/>
  <c r="D9" i="17"/>
  <c r="C9" i="17"/>
  <c r="B9" i="17"/>
  <c r="A9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C8" i="17"/>
  <c r="B8" i="17"/>
  <c r="A8" i="17"/>
  <c r="R7" i="17"/>
  <c r="Q7" i="17"/>
  <c r="P7" i="17"/>
  <c r="O7" i="17"/>
  <c r="N7" i="17"/>
  <c r="M7" i="17"/>
  <c r="L7" i="17"/>
  <c r="K7" i="17"/>
  <c r="J7" i="17"/>
  <c r="I7" i="17"/>
  <c r="H7" i="17"/>
  <c r="G7" i="17"/>
  <c r="F7" i="17"/>
  <c r="E7" i="17"/>
  <c r="D7" i="17"/>
  <c r="C7" i="17"/>
  <c r="B7" i="17"/>
  <c r="A7" i="17"/>
  <c r="R6" i="17"/>
  <c r="Q6" i="17"/>
  <c r="P6" i="17"/>
  <c r="O6" i="17"/>
  <c r="N6" i="17"/>
  <c r="M6" i="17"/>
  <c r="L6" i="17"/>
  <c r="K6" i="17"/>
  <c r="J6" i="17"/>
  <c r="I6" i="17"/>
  <c r="H6" i="17"/>
  <c r="G6" i="17"/>
  <c r="F6" i="17"/>
  <c r="E6" i="17"/>
  <c r="D6" i="17"/>
  <c r="A1" i="17"/>
  <c r="A1" i="1"/>
  <c r="R31" i="1" l="1"/>
  <c r="Q31" i="1"/>
  <c r="P31" i="1"/>
  <c r="O31" i="1"/>
  <c r="N31" i="1"/>
  <c r="D35" i="1" l="1"/>
  <c r="E35" i="1"/>
  <c r="A35" i="1"/>
  <c r="E34" i="1"/>
  <c r="D34" i="1"/>
  <c r="A34" i="1"/>
  <c r="S30" i="1"/>
  <c r="R30" i="1"/>
  <c r="Q30" i="1"/>
  <c r="P30" i="1"/>
  <c r="O30" i="1"/>
  <c r="N30" i="1"/>
  <c r="M30" i="1"/>
  <c r="L30" i="1"/>
  <c r="K30" i="1"/>
  <c r="J30" i="1"/>
  <c r="I30" i="1"/>
  <c r="H30" i="1"/>
  <c r="G30" i="1"/>
  <c r="F30" i="1"/>
  <c r="E30" i="1"/>
  <c r="D30" i="1"/>
  <c r="C30" i="1"/>
  <c r="B30" i="1"/>
  <c r="B29" i="1"/>
  <c r="A29" i="1"/>
  <c r="B28" i="1"/>
  <c r="A28" i="1"/>
  <c r="B27" i="1"/>
  <c r="A27" i="1"/>
  <c r="B26" i="1"/>
  <c r="A26" i="1"/>
  <c r="B25" i="1"/>
  <c r="A25" i="1"/>
  <c r="B24" i="1"/>
  <c r="A24" i="1"/>
  <c r="B23" i="1"/>
  <c r="A23" i="1"/>
  <c r="B22" i="1"/>
  <c r="A22" i="1"/>
  <c r="B21" i="1"/>
  <c r="A21" i="1"/>
  <c r="B20" i="1"/>
  <c r="A20" i="1"/>
  <c r="B19" i="1"/>
  <c r="A19" i="1"/>
  <c r="B18" i="1"/>
  <c r="A18" i="1"/>
  <c r="B17" i="1"/>
  <c r="A17" i="1"/>
  <c r="B16" i="1"/>
  <c r="A16" i="1"/>
  <c r="B15" i="1"/>
  <c r="A15" i="1"/>
  <c r="B14" i="1"/>
  <c r="A14" i="1"/>
  <c r="B13" i="1"/>
  <c r="A13" i="1"/>
  <c r="B12" i="1"/>
  <c r="A12" i="1"/>
  <c r="B11" i="1"/>
  <c r="A11" i="1"/>
  <c r="B10" i="1"/>
  <c r="A10" i="1"/>
  <c r="B9" i="1"/>
  <c r="A9" i="1"/>
  <c r="B8" i="1"/>
  <c r="A8" i="1"/>
  <c r="B7" i="1"/>
  <c r="A7" i="1"/>
  <c r="S29" i="1"/>
  <c r="R29" i="1"/>
  <c r="Q29" i="1"/>
  <c r="P29" i="1"/>
  <c r="O29" i="1"/>
  <c r="N29" i="1"/>
  <c r="M29" i="1"/>
  <c r="L29" i="1"/>
  <c r="K29" i="1"/>
  <c r="J29" i="1"/>
  <c r="I29" i="1"/>
  <c r="H29" i="1"/>
  <c r="G29" i="1"/>
  <c r="F29" i="1"/>
  <c r="E29" i="1"/>
  <c r="D29" i="1"/>
  <c r="C29" i="1"/>
  <c r="S28" i="1"/>
  <c r="R28" i="1"/>
  <c r="Q28" i="1"/>
  <c r="P28" i="1"/>
  <c r="O28" i="1"/>
  <c r="N28" i="1"/>
  <c r="M28" i="1"/>
  <c r="L28" i="1"/>
  <c r="K28" i="1"/>
  <c r="J28" i="1"/>
  <c r="I28" i="1"/>
  <c r="H28" i="1"/>
  <c r="G28" i="1"/>
  <c r="F28" i="1"/>
  <c r="E28" i="1"/>
  <c r="D28" i="1"/>
  <c r="C28" i="1"/>
  <c r="S27" i="1"/>
  <c r="R27" i="1"/>
  <c r="Q27" i="1"/>
  <c r="P27" i="1"/>
  <c r="O27" i="1"/>
  <c r="N27" i="1"/>
  <c r="M27" i="1"/>
  <c r="L27" i="1"/>
  <c r="K27" i="1"/>
  <c r="J27" i="1"/>
  <c r="I27" i="1"/>
  <c r="H27" i="1"/>
  <c r="G27" i="1"/>
  <c r="F27" i="1"/>
  <c r="E27" i="1"/>
  <c r="D27" i="1"/>
  <c r="C27" i="1"/>
  <c r="S26" i="1"/>
  <c r="R26" i="1"/>
  <c r="Q26" i="1"/>
  <c r="P26" i="1"/>
  <c r="O26" i="1"/>
  <c r="N26" i="1"/>
  <c r="M26" i="1"/>
  <c r="L26" i="1"/>
  <c r="K26" i="1"/>
  <c r="J26" i="1"/>
  <c r="I26" i="1"/>
  <c r="H26" i="1"/>
  <c r="G26" i="1"/>
  <c r="F26" i="1"/>
  <c r="E26" i="1"/>
  <c r="D26" i="1"/>
  <c r="C26" i="1"/>
  <c r="S25" i="1"/>
  <c r="R25" i="1"/>
  <c r="Q25" i="1"/>
  <c r="P25" i="1"/>
  <c r="O25" i="1"/>
  <c r="N25" i="1"/>
  <c r="M25" i="1"/>
  <c r="L25" i="1"/>
  <c r="K25" i="1"/>
  <c r="J25" i="1"/>
  <c r="I25" i="1"/>
  <c r="H25" i="1"/>
  <c r="G25" i="1"/>
  <c r="F25" i="1"/>
  <c r="E25" i="1"/>
  <c r="D25" i="1"/>
  <c r="C25" i="1"/>
  <c r="S24" i="1"/>
  <c r="R24" i="1"/>
  <c r="Q24" i="1"/>
  <c r="P24" i="1"/>
  <c r="O24" i="1"/>
  <c r="N24" i="1"/>
  <c r="M24" i="1"/>
  <c r="L24" i="1"/>
  <c r="K24" i="1"/>
  <c r="J24" i="1"/>
  <c r="I24" i="1"/>
  <c r="H24" i="1"/>
  <c r="G24" i="1"/>
  <c r="F24" i="1"/>
  <c r="E24" i="1"/>
  <c r="D24" i="1"/>
  <c r="C24" i="1"/>
  <c r="S23" i="1"/>
  <c r="R23" i="1"/>
  <c r="Q23" i="1"/>
  <c r="P23" i="1"/>
  <c r="O23" i="1"/>
  <c r="N23" i="1"/>
  <c r="M23" i="1"/>
  <c r="L23" i="1"/>
  <c r="K23" i="1"/>
  <c r="J23" i="1"/>
  <c r="I23" i="1"/>
  <c r="H23" i="1"/>
  <c r="G23" i="1"/>
  <c r="F23" i="1"/>
  <c r="E23" i="1"/>
  <c r="D23" i="1"/>
  <c r="C23" i="1"/>
  <c r="S22" i="1"/>
  <c r="R22" i="1"/>
  <c r="Q22" i="1"/>
  <c r="P22" i="1"/>
  <c r="O22" i="1"/>
  <c r="N22" i="1"/>
  <c r="M22" i="1"/>
  <c r="L22" i="1"/>
  <c r="K22" i="1"/>
  <c r="J22" i="1"/>
  <c r="I22" i="1"/>
  <c r="H22" i="1"/>
  <c r="G22" i="1"/>
  <c r="F22" i="1"/>
  <c r="E22" i="1"/>
  <c r="D22" i="1"/>
  <c r="C22" i="1"/>
  <c r="S21" i="1"/>
  <c r="R21" i="1"/>
  <c r="Q21" i="1"/>
  <c r="P21" i="1"/>
  <c r="O21" i="1"/>
  <c r="N21" i="1"/>
  <c r="M21" i="1"/>
  <c r="L21" i="1"/>
  <c r="K21" i="1"/>
  <c r="J21" i="1"/>
  <c r="I21" i="1"/>
  <c r="H21" i="1"/>
  <c r="G21" i="1"/>
  <c r="F21" i="1"/>
  <c r="E21" i="1"/>
  <c r="D21" i="1"/>
  <c r="C21" i="1"/>
  <c r="S20" i="1"/>
  <c r="R20" i="1"/>
  <c r="Q20" i="1"/>
  <c r="P20" i="1"/>
  <c r="O20" i="1"/>
  <c r="N20" i="1"/>
  <c r="M20" i="1"/>
  <c r="L20" i="1"/>
  <c r="K20" i="1"/>
  <c r="J20" i="1"/>
  <c r="I20" i="1"/>
  <c r="H20" i="1"/>
  <c r="G20" i="1"/>
  <c r="F20" i="1"/>
  <c r="E20" i="1"/>
  <c r="D20" i="1"/>
  <c r="C20" i="1"/>
  <c r="S19" i="1"/>
  <c r="R19" i="1"/>
  <c r="Q19" i="1"/>
  <c r="P19" i="1"/>
  <c r="O19" i="1"/>
  <c r="N19" i="1"/>
  <c r="M19" i="1"/>
  <c r="L19" i="1"/>
  <c r="K19" i="1"/>
  <c r="J19" i="1"/>
  <c r="I19" i="1"/>
  <c r="H19" i="1"/>
  <c r="G19" i="1"/>
  <c r="F19" i="1"/>
  <c r="E19" i="1"/>
  <c r="D19" i="1"/>
  <c r="C19" i="1"/>
  <c r="S18" i="1"/>
  <c r="R18" i="1"/>
  <c r="Q18" i="1"/>
  <c r="P18" i="1"/>
  <c r="O18" i="1"/>
  <c r="N18" i="1"/>
  <c r="M18" i="1"/>
  <c r="L18" i="1"/>
  <c r="K18" i="1"/>
  <c r="J18" i="1"/>
  <c r="I18" i="1"/>
  <c r="H18" i="1"/>
  <c r="G18" i="1"/>
  <c r="F18" i="1"/>
  <c r="E18" i="1"/>
  <c r="D18" i="1"/>
  <c r="C18" i="1"/>
  <c r="S17" i="1"/>
  <c r="R17" i="1"/>
  <c r="Q17" i="1"/>
  <c r="P17" i="1"/>
  <c r="O17" i="1"/>
  <c r="N17" i="1"/>
  <c r="M17" i="1"/>
  <c r="L17" i="1"/>
  <c r="K17" i="1"/>
  <c r="J17" i="1"/>
  <c r="I17" i="1"/>
  <c r="H17" i="1"/>
  <c r="G17" i="1"/>
  <c r="F17" i="1"/>
  <c r="E17" i="1"/>
  <c r="D17" i="1"/>
  <c r="C17" i="1"/>
  <c r="S16" i="1"/>
  <c r="R16" i="1"/>
  <c r="Q16" i="1"/>
  <c r="P16" i="1"/>
  <c r="O16" i="1"/>
  <c r="N16" i="1"/>
  <c r="M16" i="1"/>
  <c r="L16" i="1"/>
  <c r="K16" i="1"/>
  <c r="J16" i="1"/>
  <c r="I16" i="1"/>
  <c r="H16" i="1"/>
  <c r="G16" i="1"/>
  <c r="F16" i="1"/>
  <c r="E16" i="1"/>
  <c r="D16" i="1"/>
  <c r="C16" i="1"/>
  <c r="S15" i="1"/>
  <c r="R15" i="1"/>
  <c r="Q15" i="1"/>
  <c r="P15" i="1"/>
  <c r="O15" i="1"/>
  <c r="N15" i="1"/>
  <c r="M15" i="1"/>
  <c r="L15" i="1"/>
  <c r="K15" i="1"/>
  <c r="J15" i="1"/>
  <c r="I15" i="1"/>
  <c r="H15" i="1"/>
  <c r="G15" i="1"/>
  <c r="F15" i="1"/>
  <c r="E15" i="1"/>
  <c r="D15" i="1"/>
  <c r="C15" i="1"/>
  <c r="S14" i="1"/>
  <c r="R14" i="1"/>
  <c r="Q14" i="1"/>
  <c r="P14" i="1"/>
  <c r="O14" i="1"/>
  <c r="N14" i="1"/>
  <c r="M14" i="1"/>
  <c r="L14" i="1"/>
  <c r="K14" i="1"/>
  <c r="J14" i="1"/>
  <c r="I14" i="1"/>
  <c r="H14" i="1"/>
  <c r="G14" i="1"/>
  <c r="F14" i="1"/>
  <c r="E14" i="1"/>
  <c r="D14" i="1"/>
  <c r="C14" i="1"/>
  <c r="S13" i="1"/>
  <c r="R13" i="1"/>
  <c r="Q13" i="1"/>
  <c r="P13" i="1"/>
  <c r="O13" i="1"/>
  <c r="N13" i="1"/>
  <c r="M13" i="1"/>
  <c r="L13" i="1"/>
  <c r="K13" i="1"/>
  <c r="J13" i="1"/>
  <c r="I13" i="1"/>
  <c r="H13" i="1"/>
  <c r="G13" i="1"/>
  <c r="F13" i="1"/>
  <c r="E13" i="1"/>
  <c r="D13" i="1"/>
  <c r="C13" i="1"/>
  <c r="S12" i="1"/>
  <c r="R12" i="1"/>
  <c r="Q12" i="1"/>
  <c r="P12" i="1"/>
  <c r="O12" i="1"/>
  <c r="N12" i="1"/>
  <c r="M12" i="1"/>
  <c r="L12" i="1"/>
  <c r="K12" i="1"/>
  <c r="J12" i="1"/>
  <c r="I12" i="1"/>
  <c r="H12" i="1"/>
  <c r="G12" i="1"/>
  <c r="F12" i="1"/>
  <c r="E12" i="1"/>
  <c r="D12" i="1"/>
  <c r="C12" i="1"/>
  <c r="S11" i="1"/>
  <c r="R11" i="1"/>
  <c r="Q11" i="1"/>
  <c r="P11" i="1"/>
  <c r="O11" i="1"/>
  <c r="N11" i="1"/>
  <c r="M11" i="1"/>
  <c r="L11" i="1"/>
  <c r="K11" i="1"/>
  <c r="J11" i="1"/>
  <c r="I11" i="1"/>
  <c r="H11" i="1"/>
  <c r="G11" i="1"/>
  <c r="F11" i="1"/>
  <c r="E11" i="1"/>
  <c r="D11" i="1"/>
  <c r="C11" i="1"/>
  <c r="S10" i="1"/>
  <c r="R10" i="1"/>
  <c r="Q10" i="1"/>
  <c r="P10" i="1"/>
  <c r="O10" i="1"/>
  <c r="N10" i="1"/>
  <c r="M10" i="1"/>
  <c r="L10" i="1"/>
  <c r="K10" i="1"/>
  <c r="J10" i="1"/>
  <c r="I10" i="1"/>
  <c r="H10" i="1"/>
  <c r="G10" i="1"/>
  <c r="F10" i="1"/>
  <c r="E10" i="1"/>
  <c r="D10" i="1"/>
  <c r="C10" i="1"/>
  <c r="S9" i="1"/>
  <c r="R9" i="1"/>
  <c r="Q9" i="1"/>
  <c r="P9" i="1"/>
  <c r="O9" i="1"/>
  <c r="N9" i="1"/>
  <c r="M9" i="1"/>
  <c r="L9" i="1"/>
  <c r="K9" i="1"/>
  <c r="J9" i="1"/>
  <c r="I9" i="1"/>
  <c r="H9" i="1"/>
  <c r="G9" i="1"/>
  <c r="F9" i="1"/>
  <c r="E9" i="1"/>
  <c r="D9" i="1"/>
  <c r="C9" i="1"/>
  <c r="S8" i="1"/>
  <c r="R8" i="1"/>
  <c r="Q8" i="1"/>
  <c r="P8" i="1"/>
  <c r="O8" i="1"/>
  <c r="N8" i="1"/>
  <c r="M8" i="1"/>
  <c r="L8" i="1"/>
  <c r="K8" i="1"/>
  <c r="J8" i="1"/>
  <c r="I8" i="1"/>
  <c r="H8" i="1"/>
  <c r="G8" i="1"/>
  <c r="F8" i="1"/>
  <c r="E8" i="1"/>
  <c r="D8" i="1"/>
  <c r="C8" i="1"/>
  <c r="S7" i="1"/>
  <c r="R7" i="1"/>
  <c r="Q7" i="1"/>
  <c r="P7" i="1"/>
  <c r="O7" i="1"/>
  <c r="N7" i="1"/>
  <c r="M7" i="1"/>
  <c r="L7" i="1"/>
  <c r="K7" i="1"/>
  <c r="J7" i="1"/>
  <c r="I7" i="1"/>
  <c r="H7" i="1"/>
  <c r="G7" i="1"/>
  <c r="F7" i="1"/>
  <c r="E7" i="1"/>
  <c r="D7" i="1"/>
  <c r="C7" i="1"/>
  <c r="S6" i="1"/>
  <c r="R6" i="1"/>
  <c r="Q6" i="1"/>
  <c r="P6" i="1"/>
  <c r="O6" i="1"/>
  <c r="N6" i="1"/>
  <c r="M6" i="1"/>
  <c r="L6" i="1"/>
  <c r="K6" i="1"/>
  <c r="J6" i="1"/>
  <c r="I6" i="1"/>
  <c r="H6" i="1"/>
  <c r="G6" i="1"/>
  <c r="F6" i="1"/>
  <c r="E6" i="1"/>
  <c r="D6" i="1"/>
  <c r="R4" i="2" l="1"/>
  <c r="C4" i="2"/>
  <c r="K4" i="17"/>
  <c r="C4" i="17"/>
  <c r="A2" i="17"/>
  <c r="C4" i="1"/>
  <c r="A2" i="1"/>
  <c r="A6" i="2" l="1"/>
  <c r="B6" i="2"/>
  <c r="A6" i="17"/>
  <c r="B6" i="17"/>
  <c r="C6" i="17"/>
  <c r="A6" i="1"/>
  <c r="B6" i="1"/>
  <c r="C6" i="1"/>
  <c r="A30" i="1"/>
  <c r="M31" i="1"/>
  <c r="A33" i="17"/>
  <c r="D33" i="17"/>
  <c r="E33" i="17"/>
  <c r="A34" i="17"/>
  <c r="D34" i="17"/>
  <c r="E34" i="17"/>
</calcChain>
</file>

<file path=xl/sharedStrings.xml><?xml version="1.0" encoding="utf-8"?>
<sst xmlns="http://schemas.openxmlformats.org/spreadsheetml/2006/main" count="301" uniqueCount="109">
  <si>
    <t>Nr.</t>
  </si>
  <si>
    <t>abgeg. Stimmen</t>
  </si>
  <si>
    <t>ungült. Stimmen</t>
  </si>
  <si>
    <t>gült. Stimmen</t>
  </si>
  <si>
    <t>FB</t>
  </si>
  <si>
    <t>SPÖ</t>
  </si>
  <si>
    <t>GRÜNE</t>
  </si>
  <si>
    <t>Mandate ohne Los</t>
  </si>
  <si>
    <t>Mandate durch Los</t>
  </si>
  <si>
    <t>Mandate insgesamt:</t>
  </si>
  <si>
    <t>eingelangt:</t>
  </si>
  <si>
    <t>Anzahl</t>
  </si>
  <si>
    <t>%</t>
  </si>
  <si>
    <t>Ortsbauernschaft(en)</t>
  </si>
  <si>
    <t>von</t>
  </si>
  <si>
    <t>Wahlberechtigte</t>
  </si>
  <si>
    <t>Ortsbauernschaft</t>
  </si>
  <si>
    <t>Wahl- beteilig.</t>
  </si>
  <si>
    <t>eingelangte Ergebnisse</t>
  </si>
  <si>
    <t>Stimmen</t>
  </si>
  <si>
    <t>Mandate</t>
  </si>
  <si>
    <t>Losentscheidung</t>
  </si>
  <si>
    <t>Prozent</t>
  </si>
  <si>
    <t>Prozent Parteien</t>
  </si>
  <si>
    <t>OB_NR</t>
  </si>
  <si>
    <t>IN (OB)</t>
  </si>
  <si>
    <t>MAX (OB)</t>
  </si>
  <si>
    <t>OB %</t>
  </si>
  <si>
    <t>IN (WB)</t>
  </si>
  <si>
    <t>WB %</t>
  </si>
  <si>
    <t>abge-geben</t>
  </si>
  <si>
    <t>ungueltig</t>
  </si>
  <si>
    <t>gueltig</t>
  </si>
  <si>
    <t>gesamt</t>
  </si>
  <si>
    <t>Los</t>
  </si>
  <si>
    <t>Wahlbe-rechtigte</t>
  </si>
  <si>
    <t>abgegeben</t>
  </si>
  <si>
    <t xml:space="preserve">   </t>
  </si>
  <si>
    <t>Wahl-berecht.</t>
  </si>
  <si>
    <t>Wahl-beteilig.</t>
  </si>
  <si>
    <t>Mandate insgesamt</t>
  </si>
  <si>
    <t>Ergebnis</t>
  </si>
  <si>
    <t>Version</t>
  </si>
  <si>
    <t>v_time</t>
  </si>
  <si>
    <t>Zeitpunkt</t>
  </si>
  <si>
    <t>UBV</t>
  </si>
  <si>
    <t>OÖBB</t>
  </si>
  <si>
    <t>WB</t>
  </si>
  <si>
    <t>Wahlkarten ausgegeben</t>
  </si>
  <si>
    <t>Wahlbe-teiligung</t>
  </si>
  <si>
    <t>Wahlbeteiligung WK</t>
  </si>
  <si>
    <t>Wahlbe-teiligung WK</t>
  </si>
  <si>
    <t>Wahltag</t>
  </si>
  <si>
    <t>Wahl-karten</t>
  </si>
  <si>
    <t>abgegeben Wahlkarten</t>
  </si>
  <si>
    <t xml:space="preserve">410       </t>
  </si>
  <si>
    <t xml:space="preserve">40101A    </t>
  </si>
  <si>
    <t>Linz (Linz-Stadt)</t>
  </si>
  <si>
    <t xml:space="preserve">40101C    </t>
  </si>
  <si>
    <t>Linz (Ebelsberg)</t>
  </si>
  <si>
    <t xml:space="preserve">41001     </t>
  </si>
  <si>
    <t>Allhaming</t>
  </si>
  <si>
    <t xml:space="preserve">41002     </t>
  </si>
  <si>
    <t>Ansfelden</t>
  </si>
  <si>
    <t xml:space="preserve">41003     </t>
  </si>
  <si>
    <t>Asten</t>
  </si>
  <si>
    <t xml:space="preserve">41004     </t>
  </si>
  <si>
    <t>Eggendorf im Traunkreis</t>
  </si>
  <si>
    <t xml:space="preserve">41005     </t>
  </si>
  <si>
    <t>Enns</t>
  </si>
  <si>
    <t xml:space="preserve">41006     </t>
  </si>
  <si>
    <t>Hargelsberg</t>
  </si>
  <si>
    <t xml:space="preserve">41007     </t>
  </si>
  <si>
    <t>Hörsching</t>
  </si>
  <si>
    <t xml:space="preserve">41008     </t>
  </si>
  <si>
    <t>Hofkirchen im Traunkreis</t>
  </si>
  <si>
    <t xml:space="preserve">41009     </t>
  </si>
  <si>
    <t>Kematen an der Krems</t>
  </si>
  <si>
    <t xml:space="preserve">41010     </t>
  </si>
  <si>
    <t>Kirchberg-Thening</t>
  </si>
  <si>
    <t xml:space="preserve">41011     </t>
  </si>
  <si>
    <t>Kronstorf</t>
  </si>
  <si>
    <t xml:space="preserve">41012     </t>
  </si>
  <si>
    <t>Leonding</t>
  </si>
  <si>
    <t xml:space="preserve">41013     </t>
  </si>
  <si>
    <t>Markt Sankt Florian</t>
  </si>
  <si>
    <t xml:space="preserve">41014     </t>
  </si>
  <si>
    <t>Neuhofen an der Krems</t>
  </si>
  <si>
    <t xml:space="preserve">41015     </t>
  </si>
  <si>
    <t>Niederneukirchen</t>
  </si>
  <si>
    <t xml:space="preserve">41016     </t>
  </si>
  <si>
    <t>Oftering</t>
  </si>
  <si>
    <t xml:space="preserve">41017     </t>
  </si>
  <si>
    <t>Pasching</t>
  </si>
  <si>
    <t xml:space="preserve">41018     </t>
  </si>
  <si>
    <t>Piberbach</t>
  </si>
  <si>
    <t xml:space="preserve">41019     </t>
  </si>
  <si>
    <t>Pucking</t>
  </si>
  <si>
    <t xml:space="preserve">41020     </t>
  </si>
  <si>
    <t>Sankt Marien</t>
  </si>
  <si>
    <t xml:space="preserve">41021     </t>
  </si>
  <si>
    <t>Traun</t>
  </si>
  <si>
    <t xml:space="preserve">41022     </t>
  </si>
  <si>
    <t>Wilhering</t>
  </si>
  <si>
    <t>Bezirk Linz-Land</t>
  </si>
  <si>
    <t xml:space="preserve">Ortsbauernschaft                                                                                    </t>
  </si>
  <si>
    <t xml:space="preserve">                              </t>
  </si>
  <si>
    <t xml:space="preserve">endgültiges Endergebnis                                                                             </t>
  </si>
  <si>
    <t xml:space="preserve">Stand: 02FEB21:15:44:25 Uhr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</si>
</sst>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yyyy\-mm\-dd;@"/>
  </numFmts>
  <fonts count="10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b/>
      <sz val="8"/>
      <name val="Arial"/>
      <family val="2"/>
    </font>
    <font>
      <b/>
      <sz val="9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2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6" tint="-9.9978637043366805E-2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-0.249977111117893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93">
    <xf numFmtId="0" fontId="0" fillId="0" borderId="0" xfId="0"/>
    <xf numFmtId="0" fontId="6" fillId="0" borderId="0" xfId="0" applyFont="1" applyFill="1" applyAlignment="1">
      <alignment vertical="center" wrapText="1"/>
    </xf>
    <xf numFmtId="3" fontId="0" fillId="0" borderId="0" xfId="0" applyNumberFormat="1"/>
    <xf numFmtId="4" fontId="0" fillId="0" borderId="0" xfId="0" applyNumberFormat="1"/>
    <xf numFmtId="0" fontId="0" fillId="2" borderId="0" xfId="0" applyFill="1" applyBorder="1"/>
    <xf numFmtId="0" fontId="0" fillId="0" borderId="0" xfId="0" applyNumberFormat="1"/>
    <xf numFmtId="0" fontId="2" fillId="0" borderId="0" xfId="0" applyFont="1"/>
    <xf numFmtId="3" fontId="2" fillId="0" borderId="4" xfId="0" applyNumberFormat="1" applyFont="1" applyBorder="1"/>
    <xf numFmtId="0" fontId="2" fillId="0" borderId="4" xfId="0" applyFont="1" applyBorder="1" applyProtection="1"/>
    <xf numFmtId="0" fontId="2" fillId="0" borderId="5" xfId="0" applyFont="1" applyBorder="1" applyProtection="1"/>
    <xf numFmtId="0" fontId="2" fillId="0" borderId="6" xfId="0" applyNumberFormat="1" applyFont="1" applyBorder="1" applyAlignment="1">
      <alignment horizontal="left"/>
    </xf>
    <xf numFmtId="49" fontId="2" fillId="0" borderId="7" xfId="0" applyNumberFormat="1" applyFont="1" applyBorder="1" applyAlignment="1">
      <alignment horizontal="left"/>
    </xf>
    <xf numFmtId="3" fontId="2" fillId="0" borderId="8" xfId="0" applyNumberFormat="1" applyFont="1" applyBorder="1"/>
    <xf numFmtId="0" fontId="2" fillId="0" borderId="8" xfId="0" applyFont="1" applyBorder="1" applyProtection="1"/>
    <xf numFmtId="0" fontId="2" fillId="0" borderId="9" xfId="0" applyFont="1" applyBorder="1" applyProtection="1"/>
    <xf numFmtId="0" fontId="2" fillId="0" borderId="10" xfId="0" applyNumberFormat="1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NumberFormat="1" applyFont="1" applyBorder="1" applyAlignment="1">
      <alignment horizontal="left" vertical="center" wrapText="1"/>
    </xf>
    <xf numFmtId="0" fontId="2" fillId="0" borderId="9" xfId="0" applyNumberFormat="1" applyFont="1" applyBorder="1"/>
    <xf numFmtId="0" fontId="2" fillId="0" borderId="5" xfId="0" applyNumberFormat="1" applyFont="1" applyBorder="1"/>
    <xf numFmtId="0" fontId="3" fillId="0" borderId="10" xfId="0" applyFont="1" applyBorder="1" applyAlignment="1">
      <alignment horizontal="centerContinuous" vertical="center" wrapText="1"/>
    </xf>
    <xf numFmtId="0" fontId="3" fillId="0" borderId="12" xfId="0" applyFont="1" applyBorder="1" applyAlignment="1">
      <alignment horizontal="centerContinuous" vertical="center" wrapText="1"/>
    </xf>
    <xf numFmtId="3" fontId="2" fillId="0" borderId="7" xfId="0" applyNumberFormat="1" applyFont="1" applyBorder="1"/>
    <xf numFmtId="3" fontId="2" fillId="0" borderId="9" xfId="0" applyNumberFormat="1" applyFont="1" applyBorder="1"/>
    <xf numFmtId="3" fontId="2" fillId="0" borderId="6" xfId="0" applyNumberFormat="1" applyFont="1" applyBorder="1"/>
    <xf numFmtId="3" fontId="2" fillId="0" borderId="5" xfId="0" applyNumberFormat="1" applyFont="1" applyBorder="1"/>
    <xf numFmtId="0" fontId="3" fillId="0" borderId="10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3" fontId="2" fillId="0" borderId="14" xfId="0" applyNumberFormat="1" applyFont="1" applyBorder="1"/>
    <xf numFmtId="3" fontId="2" fillId="0" borderId="15" xfId="0" applyNumberFormat="1" applyFont="1" applyBorder="1"/>
    <xf numFmtId="0" fontId="2" fillId="0" borderId="7" xfId="0" applyFont="1" applyBorder="1" applyProtection="1"/>
    <xf numFmtId="0" fontId="2" fillId="0" borderId="6" xfId="0" applyFont="1" applyBorder="1" applyProtection="1"/>
    <xf numFmtId="0" fontId="2" fillId="3" borderId="16" xfId="0" applyNumberFormat="1" applyFont="1" applyFill="1" applyBorder="1" applyProtection="1"/>
    <xf numFmtId="0" fontId="2" fillId="3" borderId="3" xfId="0" applyNumberFormat="1" applyFont="1" applyFill="1" applyBorder="1" applyProtection="1"/>
    <xf numFmtId="0" fontId="2" fillId="3" borderId="3" xfId="0" applyFont="1" applyFill="1" applyBorder="1" applyProtection="1"/>
    <xf numFmtId="0" fontId="0" fillId="3" borderId="3" xfId="0" applyFill="1" applyBorder="1"/>
    <xf numFmtId="0" fontId="2" fillId="3" borderId="3" xfId="0" applyFont="1" applyFill="1" applyBorder="1" applyAlignment="1" applyProtection="1">
      <alignment horizontal="centerContinuous"/>
    </xf>
    <xf numFmtId="0" fontId="2" fillId="3" borderId="17" xfId="0" applyFont="1" applyFill="1" applyBorder="1" applyProtection="1"/>
    <xf numFmtId="3" fontId="2" fillId="0" borderId="11" xfId="0" applyNumberFormat="1" applyFont="1" applyBorder="1" applyProtection="1"/>
    <xf numFmtId="0" fontId="2" fillId="2" borderId="18" xfId="0" applyNumberFormat="1" applyFont="1" applyFill="1" applyBorder="1" applyProtection="1"/>
    <xf numFmtId="0" fontId="2" fillId="2" borderId="18" xfId="0" applyFont="1" applyFill="1" applyBorder="1" applyProtection="1"/>
    <xf numFmtId="0" fontId="0" fillId="2" borderId="18" xfId="0" applyFill="1" applyBorder="1"/>
    <xf numFmtId="0" fontId="2" fillId="2" borderId="18" xfId="0" applyFont="1" applyFill="1" applyBorder="1" applyAlignment="1" applyProtection="1">
      <alignment horizontal="centerContinuous"/>
    </xf>
    <xf numFmtId="0" fontId="4" fillId="2" borderId="18" xfId="0" applyFont="1" applyFill="1" applyBorder="1" applyProtection="1"/>
    <xf numFmtId="0" fontId="2" fillId="2" borderId="19" xfId="0" applyFont="1" applyFill="1" applyBorder="1" applyProtection="1"/>
    <xf numFmtId="0" fontId="0" fillId="2" borderId="20" xfId="0" applyFill="1" applyBorder="1"/>
    <xf numFmtId="0" fontId="0" fillId="2" borderId="21" xfId="0" applyFill="1" applyBorder="1"/>
    <xf numFmtId="0" fontId="0" fillId="2" borderId="22" xfId="0" applyFill="1" applyBorder="1"/>
    <xf numFmtId="0" fontId="5" fillId="3" borderId="23" xfId="0" applyNumberFormat="1" applyFont="1" applyFill="1" applyBorder="1"/>
    <xf numFmtId="0" fontId="5" fillId="3" borderId="23" xfId="0" applyFont="1" applyFill="1" applyBorder="1"/>
    <xf numFmtId="0" fontId="5" fillId="3" borderId="23" xfId="0" applyFont="1" applyFill="1" applyBorder="1" applyAlignment="1">
      <alignment horizontal="right"/>
    </xf>
    <xf numFmtId="0" fontId="2" fillId="0" borderId="24" xfId="0" applyFont="1" applyBorder="1" applyAlignment="1">
      <alignment horizontal="center"/>
    </xf>
    <xf numFmtId="3" fontId="2" fillId="3" borderId="25" xfId="0" applyNumberFormat="1" applyFont="1" applyFill="1" applyBorder="1"/>
    <xf numFmtId="0" fontId="2" fillId="3" borderId="13" xfId="0" applyNumberFormat="1" applyFont="1" applyFill="1" applyBorder="1"/>
    <xf numFmtId="0" fontId="2" fillId="3" borderId="13" xfId="0" applyFont="1" applyFill="1" applyBorder="1"/>
    <xf numFmtId="3" fontId="2" fillId="3" borderId="13" xfId="0" applyNumberFormat="1" applyFont="1" applyFill="1" applyBorder="1"/>
    <xf numFmtId="2" fontId="2" fillId="0" borderId="15" xfId="0" applyNumberFormat="1" applyFont="1" applyBorder="1"/>
    <xf numFmtId="3" fontId="2" fillId="3" borderId="26" xfId="0" applyNumberFormat="1" applyFont="1" applyFill="1" applyBorder="1"/>
    <xf numFmtId="0" fontId="2" fillId="3" borderId="27" xfId="0" applyNumberFormat="1" applyFont="1" applyFill="1" applyBorder="1"/>
    <xf numFmtId="0" fontId="2" fillId="3" borderId="27" xfId="0" applyFont="1" applyFill="1" applyBorder="1"/>
    <xf numFmtId="3" fontId="2" fillId="3" borderId="27" xfId="0" applyNumberFormat="1" applyFont="1" applyFill="1" applyBorder="1"/>
    <xf numFmtId="2" fontId="2" fillId="0" borderId="28" xfId="0" applyNumberFormat="1" applyFont="1" applyBorder="1"/>
    <xf numFmtId="2" fontId="2" fillId="0" borderId="4" xfId="0" applyNumberFormat="1" applyFont="1" applyBorder="1"/>
    <xf numFmtId="2" fontId="2" fillId="0" borderId="5" xfId="0" applyNumberFormat="1" applyFont="1" applyBorder="1"/>
    <xf numFmtId="2" fontId="2" fillId="0" borderId="6" xfId="0" applyNumberFormat="1" applyFont="1" applyBorder="1"/>
    <xf numFmtId="49" fontId="2" fillId="0" borderId="7" xfId="0" applyNumberFormat="1" applyFont="1" applyBorder="1"/>
    <xf numFmtId="2" fontId="2" fillId="0" borderId="7" xfId="0" applyNumberFormat="1" applyFont="1" applyBorder="1"/>
    <xf numFmtId="2" fontId="2" fillId="0" borderId="8" xfId="0" applyNumberFormat="1" applyFont="1" applyBorder="1"/>
    <xf numFmtId="2" fontId="2" fillId="0" borderId="9" xfId="0" applyNumberFormat="1" applyFont="1" applyBorder="1"/>
    <xf numFmtId="0" fontId="2" fillId="0" borderId="10" xfId="0" applyNumberFormat="1" applyFont="1" applyBorder="1" applyAlignment="1">
      <alignment horizontal="center" vertical="center"/>
    </xf>
    <xf numFmtId="0" fontId="2" fillId="0" borderId="12" xfId="0" applyNumberFormat="1" applyFont="1" applyBorder="1" applyAlignment="1">
      <alignment horizontal="left" vertical="center"/>
    </xf>
    <xf numFmtId="49" fontId="2" fillId="0" borderId="10" xfId="0" applyNumberFormat="1" applyFont="1" applyBorder="1" applyAlignment="1">
      <alignment horizontal="left"/>
    </xf>
    <xf numFmtId="0" fontId="2" fillId="0" borderId="12" xfId="0" applyNumberFormat="1" applyFont="1" applyBorder="1"/>
    <xf numFmtId="2" fontId="2" fillId="0" borderId="10" xfId="0" applyNumberFormat="1" applyFont="1" applyBorder="1"/>
    <xf numFmtId="2" fontId="2" fillId="0" borderId="11" xfId="0" applyNumberFormat="1" applyFont="1" applyBorder="1"/>
    <xf numFmtId="2" fontId="2" fillId="0" borderId="12" xfId="0" applyNumberFormat="1" applyFont="1" applyBorder="1"/>
    <xf numFmtId="2" fontId="2" fillId="2" borderId="18" xfId="0" applyNumberFormat="1" applyFont="1" applyFill="1" applyBorder="1"/>
    <xf numFmtId="2" fontId="2" fillId="2" borderId="19" xfId="0" applyNumberFormat="1" applyFont="1" applyFill="1" applyBorder="1"/>
    <xf numFmtId="0" fontId="5" fillId="3" borderId="24" xfId="0" applyFont="1" applyFill="1" applyBorder="1" applyAlignment="1">
      <alignment horizontal="center"/>
    </xf>
    <xf numFmtId="0" fontId="5" fillId="3" borderId="29" xfId="0" applyNumberFormat="1" applyFont="1" applyFill="1" applyBorder="1"/>
    <xf numFmtId="0" fontId="2" fillId="0" borderId="4" xfId="0" applyFont="1" applyBorder="1"/>
    <xf numFmtId="0" fontId="2" fillId="0" borderId="6" xfId="0" applyNumberFormat="1" applyFont="1" applyBorder="1" applyAlignment="1" applyProtection="1">
      <alignment horizontal="left"/>
    </xf>
    <xf numFmtId="49" fontId="2" fillId="0" borderId="10" xfId="0" applyNumberFormat="1" applyFont="1" applyBorder="1" applyAlignment="1" applyProtection="1">
      <alignment horizontal="left"/>
    </xf>
    <xf numFmtId="0" fontId="2" fillId="0" borderId="11" xfId="0" applyFont="1" applyBorder="1" applyAlignment="1" applyProtection="1"/>
    <xf numFmtId="49" fontId="2" fillId="0" borderId="7" xfId="0" applyNumberFormat="1" applyFont="1" applyBorder="1" applyAlignment="1" applyProtection="1">
      <alignment horizontal="left"/>
    </xf>
    <xf numFmtId="0" fontId="2" fillId="0" borderId="8" xfId="0" applyFont="1" applyBorder="1"/>
    <xf numFmtId="0" fontId="2" fillId="0" borderId="10" xfId="0" applyFont="1" applyBorder="1" applyAlignment="1" applyProtection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2" fillId="0" borderId="30" xfId="0" applyFont="1" applyBorder="1" applyAlignment="1" applyProtection="1">
      <alignment horizontal="left" vertical="center" wrapText="1"/>
    </xf>
    <xf numFmtId="0" fontId="2" fillId="0" borderId="31" xfId="0" applyNumberFormat="1" applyFont="1" applyBorder="1" applyProtection="1"/>
    <xf numFmtId="0" fontId="2" fillId="0" borderId="32" xfId="0" applyNumberFormat="1" applyFont="1" applyBorder="1" applyProtection="1"/>
    <xf numFmtId="0" fontId="2" fillId="0" borderId="12" xfId="0" applyFont="1" applyBorder="1" applyAlignment="1" applyProtection="1">
      <alignment horizontal="center" vertical="center" wrapText="1"/>
    </xf>
    <xf numFmtId="0" fontId="2" fillId="0" borderId="9" xfId="0" applyFont="1" applyBorder="1"/>
    <xf numFmtId="0" fontId="2" fillId="0" borderId="5" xfId="0" applyFont="1" applyBorder="1"/>
    <xf numFmtId="3" fontId="2" fillId="0" borderId="10" xfId="0" applyNumberFormat="1" applyFont="1" applyBorder="1" applyAlignment="1" applyProtection="1"/>
    <xf numFmtId="0" fontId="2" fillId="0" borderId="12" xfId="0" applyFont="1" applyBorder="1" applyAlignment="1" applyProtection="1"/>
    <xf numFmtId="0" fontId="2" fillId="0" borderId="10" xfId="0" applyFont="1" applyBorder="1" applyAlignment="1" applyProtection="1"/>
    <xf numFmtId="0" fontId="2" fillId="0" borderId="10" xfId="0" applyFont="1" applyBorder="1" applyAlignment="1" applyProtection="1">
      <alignment horizontal="center" vertical="center"/>
    </xf>
    <xf numFmtId="0" fontId="2" fillId="0" borderId="12" xfId="0" applyFont="1" applyBorder="1" applyAlignment="1" applyProtection="1">
      <alignment horizontal="center" vertical="center"/>
    </xf>
    <xf numFmtId="0" fontId="8" fillId="0" borderId="6" xfId="0" applyFont="1" applyBorder="1"/>
    <xf numFmtId="0" fontId="2" fillId="0" borderId="10" xfId="0" applyFont="1" applyBorder="1" applyAlignment="1">
      <alignment horizontal="center" vertical="center" wrapText="1"/>
    </xf>
    <xf numFmtId="0" fontId="2" fillId="0" borderId="12" xfId="0" applyNumberFormat="1" applyFont="1" applyBorder="1" applyAlignment="1" applyProtection="1"/>
    <xf numFmtId="0" fontId="2" fillId="0" borderId="1" xfId="0" applyFont="1" applyBorder="1" applyAlignment="1" applyProtection="1">
      <alignment horizontal="center"/>
    </xf>
    <xf numFmtId="0" fontId="2" fillId="0" borderId="0" xfId="0" applyFont="1" applyAlignment="1">
      <alignment vertical="center"/>
    </xf>
    <xf numFmtId="3" fontId="2" fillId="0" borderId="12" xfId="0" applyNumberFormat="1" applyFont="1" applyBorder="1" applyAlignment="1" applyProtection="1"/>
    <xf numFmtId="3" fontId="2" fillId="0" borderId="11" xfId="0" applyNumberFormat="1" applyFont="1" applyBorder="1" applyAlignment="1" applyProtection="1"/>
    <xf numFmtId="3" fontId="2" fillId="0" borderId="11" xfId="0" applyNumberFormat="1" applyFont="1" applyBorder="1" applyProtection="1">
      <protection locked="0"/>
    </xf>
    <xf numFmtId="4" fontId="2" fillId="0" borderId="7" xfId="0" applyNumberFormat="1" applyFont="1" applyBorder="1"/>
    <xf numFmtId="4" fontId="2" fillId="0" borderId="8" xfId="0" applyNumberFormat="1" applyFont="1" applyBorder="1"/>
    <xf numFmtId="4" fontId="2" fillId="0" borderId="9" xfId="0" applyNumberFormat="1" applyFont="1" applyBorder="1"/>
    <xf numFmtId="4" fontId="2" fillId="0" borderId="6" xfId="0" applyNumberFormat="1" applyFont="1" applyBorder="1"/>
    <xf numFmtId="4" fontId="2" fillId="0" borderId="4" xfId="0" applyNumberFormat="1" applyFont="1" applyBorder="1"/>
    <xf numFmtId="4" fontId="2" fillId="0" borderId="5" xfId="0" applyNumberFormat="1" applyFont="1" applyBorder="1"/>
    <xf numFmtId="4" fontId="2" fillId="0" borderId="10" xfId="0" applyNumberFormat="1" applyFont="1" applyBorder="1"/>
    <xf numFmtId="4" fontId="2" fillId="0" borderId="11" xfId="0" applyNumberFormat="1" applyFont="1" applyBorder="1"/>
    <xf numFmtId="4" fontId="2" fillId="0" borderId="12" xfId="0" applyNumberFormat="1" applyFont="1" applyBorder="1"/>
    <xf numFmtId="3" fontId="4" fillId="0" borderId="10" xfId="0" applyNumberFormat="1" applyFont="1" applyBorder="1" applyAlignment="1" applyProtection="1"/>
    <xf numFmtId="3" fontId="2" fillId="0" borderId="12" xfId="0" applyNumberFormat="1" applyFont="1" applyBorder="1" applyProtection="1"/>
    <xf numFmtId="0" fontId="4" fillId="0" borderId="16" xfId="0" applyFont="1" applyBorder="1" applyAlignment="1">
      <alignment horizontal="left" vertical="center"/>
    </xf>
    <xf numFmtId="0" fontId="4" fillId="0" borderId="17" xfId="0" applyFont="1" applyBorder="1" applyAlignment="1">
      <alignment horizontal="left" vertical="center"/>
    </xf>
    <xf numFmtId="0" fontId="4" fillId="2" borderId="33" xfId="0" applyFont="1" applyFill="1" applyBorder="1" applyAlignment="1" applyProtection="1">
      <alignment vertical="center"/>
    </xf>
    <xf numFmtId="2" fontId="4" fillId="2" borderId="18" xfId="0" applyNumberFormat="1" applyFont="1" applyFill="1" applyBorder="1"/>
    <xf numFmtId="2" fontId="4" fillId="2" borderId="16" xfId="0" applyNumberFormat="1" applyFont="1" applyFill="1" applyBorder="1"/>
    <xf numFmtId="3" fontId="2" fillId="3" borderId="29" xfId="0" applyNumberFormat="1" applyFont="1" applyFill="1" applyBorder="1"/>
    <xf numFmtId="0" fontId="6" fillId="4" borderId="16" xfId="0" applyFont="1" applyFill="1" applyBorder="1" applyAlignment="1">
      <alignment vertical="center" wrapText="1"/>
    </xf>
    <xf numFmtId="0" fontId="6" fillId="4" borderId="17" xfId="0" applyFont="1" applyFill="1" applyBorder="1" applyAlignment="1">
      <alignment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vertical="center" wrapText="1"/>
    </xf>
    <xf numFmtId="0" fontId="9" fillId="4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3" fontId="1" fillId="0" borderId="0" xfId="0" applyNumberFormat="1" applyFont="1"/>
    <xf numFmtId="4" fontId="9" fillId="0" borderId="0" xfId="0" applyNumberFormat="1" applyFont="1"/>
    <xf numFmtId="0" fontId="1" fillId="0" borderId="0" xfId="0" applyFont="1"/>
    <xf numFmtId="0" fontId="9" fillId="0" borderId="0" xfId="0" applyFont="1"/>
    <xf numFmtId="49" fontId="0" fillId="7" borderId="0" xfId="0" applyNumberFormat="1" applyFill="1"/>
    <xf numFmtId="164" fontId="0" fillId="0" borderId="0" xfId="0" applyNumberFormat="1" applyAlignment="1">
      <alignment horizontal="center"/>
    </xf>
    <xf numFmtId="0" fontId="1" fillId="0" borderId="0" xfId="0" applyFont="1" applyAlignment="1"/>
    <xf numFmtId="22" fontId="0" fillId="0" borderId="0" xfId="0" applyNumberFormat="1" applyAlignment="1">
      <alignment horizontal="center"/>
    </xf>
    <xf numFmtId="0" fontId="7" fillId="0" borderId="0" xfId="0" applyNumberFormat="1" applyFont="1"/>
    <xf numFmtId="3" fontId="4" fillId="0" borderId="7" xfId="0" applyNumberFormat="1" applyFont="1" applyBorder="1"/>
    <xf numFmtId="3" fontId="4" fillId="0" borderId="6" xfId="0" applyNumberFormat="1" applyFont="1" applyBorder="1"/>
    <xf numFmtId="3" fontId="4" fillId="0" borderId="10" xfId="0" applyNumberFormat="1" applyFont="1" applyFill="1" applyBorder="1" applyProtection="1"/>
    <xf numFmtId="3" fontId="2" fillId="0" borderId="11" xfId="0" applyNumberFormat="1" applyFont="1" applyFill="1" applyBorder="1" applyProtection="1"/>
    <xf numFmtId="3" fontId="2" fillId="0" borderId="12" xfId="0" applyNumberFormat="1" applyFont="1" applyFill="1" applyBorder="1" applyProtection="1"/>
    <xf numFmtId="0" fontId="2" fillId="0" borderId="16" xfId="0" applyFont="1" applyBorder="1" applyAlignment="1">
      <alignment vertical="center"/>
    </xf>
    <xf numFmtId="0" fontId="2" fillId="0" borderId="3" xfId="0" applyFont="1" applyBorder="1" applyAlignment="1">
      <alignment vertical="center"/>
    </xf>
    <xf numFmtId="0" fontId="2" fillId="0" borderId="17" xfId="0" applyFont="1" applyBorder="1" applyAlignment="1">
      <alignment vertical="center"/>
    </xf>
    <xf numFmtId="3" fontId="8" fillId="0" borderId="7" xfId="0" applyNumberFormat="1" applyFont="1" applyBorder="1"/>
    <xf numFmtId="49" fontId="2" fillId="0" borderId="30" xfId="0" applyNumberFormat="1" applyFont="1" applyBorder="1" applyProtection="1"/>
    <xf numFmtId="3" fontId="8" fillId="0" borderId="10" xfId="0" applyNumberFormat="1" applyFont="1" applyBorder="1" applyAlignment="1" applyProtection="1"/>
    <xf numFmtId="0" fontId="2" fillId="0" borderId="3" xfId="0" applyFont="1" applyFill="1" applyBorder="1" applyAlignment="1" applyProtection="1">
      <alignment horizontal="right"/>
    </xf>
    <xf numFmtId="0" fontId="2" fillId="0" borderId="16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6" xfId="0" applyFont="1" applyBorder="1" applyAlignment="1" applyProtection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0" fontId="2" fillId="0" borderId="17" xfId="0" applyFont="1" applyBorder="1" applyAlignment="1" applyProtection="1">
      <alignment horizontal="center" vertical="center" wrapText="1"/>
    </xf>
    <xf numFmtId="0" fontId="6" fillId="6" borderId="16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17" xfId="0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4" borderId="16" xfId="0" applyFont="1" applyFill="1" applyBorder="1" applyAlignment="1">
      <alignment horizontal="center" vertical="center" wrapText="1"/>
    </xf>
    <xf numFmtId="0" fontId="7" fillId="4" borderId="3" xfId="0" applyFont="1" applyFill="1" applyBorder="1" applyAlignment="1">
      <alignment horizontal="center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17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7" fillId="6" borderId="3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7" fillId="8" borderId="33" xfId="0" applyFont="1" applyFill="1" applyBorder="1" applyAlignment="1">
      <alignment horizontal="center" vertical="center" wrapText="1"/>
    </xf>
    <xf numFmtId="0" fontId="7" fillId="8" borderId="18" xfId="0" applyFont="1" applyFill="1" applyBorder="1" applyAlignment="1">
      <alignment horizontal="center" vertical="center" wrapText="1"/>
    </xf>
    <xf numFmtId="0" fontId="7" fillId="8" borderId="19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7" fillId="0" borderId="3" xfId="0" applyFont="1" applyBorder="1"/>
    <xf numFmtId="0" fontId="7" fillId="0" borderId="17" xfId="0" applyFont="1" applyBorder="1"/>
    <xf numFmtId="0" fontId="6" fillId="4" borderId="16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0" fontId="6" fillId="4" borderId="17" xfId="0" applyFont="1" applyFill="1" applyBorder="1" applyAlignment="1">
      <alignment horizontal="center" vertical="center" wrapText="1"/>
    </xf>
    <xf numFmtId="164" fontId="6" fillId="5" borderId="16" xfId="0" applyNumberFormat="1" applyFont="1" applyFill="1" applyBorder="1" applyAlignment="1">
      <alignment horizontal="center" vertical="center" wrapText="1"/>
    </xf>
    <xf numFmtId="164" fontId="6" fillId="5" borderId="3" xfId="0" applyNumberFormat="1" applyFont="1" applyFill="1" applyBorder="1" applyAlignment="1">
      <alignment horizontal="center" vertical="center" wrapText="1"/>
    </xf>
    <xf numFmtId="164" fontId="6" fillId="5" borderId="17" xfId="0" applyNumberFormat="1" applyFont="1" applyFill="1" applyBorder="1" applyAlignment="1">
      <alignment horizontal="center" vertical="center" wrapText="1"/>
    </xf>
    <xf numFmtId="0" fontId="7" fillId="4" borderId="33" xfId="0" applyFont="1" applyFill="1" applyBorder="1" applyAlignment="1">
      <alignment horizontal="center" vertical="center" wrapText="1"/>
    </xf>
    <xf numFmtId="0" fontId="7" fillId="4" borderId="19" xfId="0" applyFont="1" applyFill="1" applyBorder="1" applyAlignment="1">
      <alignment horizontal="center" vertical="center" wrapText="1"/>
    </xf>
    <xf numFmtId="0" fontId="7" fillId="4" borderId="17" xfId="0" applyFont="1" applyFill="1" applyBorder="1" applyAlignment="1">
      <alignment horizontal="center" vertical="center" wrapText="1"/>
    </xf>
  </cellXfs>
  <cellStyles count="1">
    <cellStyle name="Standard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Larissa">
  <a:themeElements>
    <a:clrScheme name="LK-Standard">
      <a:dk1>
        <a:srgbClr val="000000"/>
      </a:dk1>
      <a:lt1>
        <a:srgbClr val="FFFFFF"/>
      </a:lt1>
      <a:dk2>
        <a:srgbClr val="000000"/>
      </a:dk2>
      <a:lt2>
        <a:srgbClr val="894F36"/>
      </a:lt2>
      <a:accent1>
        <a:srgbClr val="007A3B"/>
      </a:accent1>
      <a:accent2>
        <a:srgbClr val="A0A0A0"/>
      </a:accent2>
      <a:accent3>
        <a:srgbClr val="EBF1EB"/>
      </a:accent3>
      <a:accent4>
        <a:srgbClr val="000000"/>
      </a:accent4>
      <a:accent5>
        <a:srgbClr val="AABEAF"/>
      </a:accent5>
      <a:accent6>
        <a:srgbClr val="919191"/>
      </a:accent6>
      <a:hlink>
        <a:srgbClr val="0072BC"/>
      </a:hlink>
      <a:folHlink>
        <a:srgbClr val="0072BC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1"/>
  <dimension ref="A1:X35"/>
  <sheetViews>
    <sheetView tabSelected="1" zoomScaleNormal="100" workbookViewId="0">
      <pane ySplit="5" topLeftCell="A6" activePane="bottomLeft" state="frozen"/>
      <selection activeCell="F55" sqref="F55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8" width="6.7109375" customWidth="1"/>
    <col min="9" max="10" width="6.28515625" customWidth="1"/>
    <col min="11" max="11" width="5.28515625" customWidth="1"/>
    <col min="12" max="12" width="5.5703125" customWidth="1"/>
    <col min="13" max="19" width="3.7109375" customWidth="1"/>
    <col min="20" max="25" width="2.7109375" customWidth="1"/>
  </cols>
  <sheetData>
    <row r="1" spans="1:24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24" x14ac:dyDescent="0.2">
      <c r="A2" s="143" t="str">
        <f ca="1">ErgebnisseGesamt!B4&amp;" - " &amp; RIGHT(CELL("dateiname",A1),LEN(CELL("dateiname",A1))-SEARCH("]",CELL("dateiname",A1)))</f>
        <v>Bezirk Linz-Land - Stimmen und Mandate</v>
      </c>
    </row>
    <row r="4" spans="1:24" s="108" customFormat="1" ht="12.75" customHeight="1" x14ac:dyDescent="0.2">
      <c r="A4" s="123"/>
      <c r="B4" s="124"/>
      <c r="C4" s="149" t="str">
        <f>"Landwirtschaftskammerwahl " &amp; YEAR(ErgebnisseGesamt!CG4) &amp; " - Stimmen"</f>
        <v>Landwirtschaftskammerwahl 2021 - Stimmen</v>
      </c>
      <c r="D4" s="150"/>
      <c r="E4" s="150"/>
      <c r="F4" s="150"/>
      <c r="G4" s="150"/>
      <c r="H4" s="150"/>
      <c r="I4" s="150"/>
      <c r="J4" s="150"/>
      <c r="K4" s="150"/>
      <c r="L4" s="151"/>
      <c r="M4" s="156" t="s">
        <v>20</v>
      </c>
      <c r="N4" s="157"/>
      <c r="O4" s="157"/>
      <c r="P4" s="157"/>
      <c r="Q4" s="157"/>
      <c r="R4" s="157"/>
      <c r="S4" s="157"/>
      <c r="T4" s="157"/>
      <c r="U4" s="157"/>
      <c r="V4" s="157"/>
      <c r="W4" s="157"/>
      <c r="X4" s="158"/>
    </row>
    <row r="5" spans="1:24" ht="32.25" customHeight="1" x14ac:dyDescent="0.2">
      <c r="A5" s="15" t="s">
        <v>0</v>
      </c>
      <c r="B5" s="19" t="s">
        <v>16</v>
      </c>
      <c r="C5" s="22" t="s">
        <v>35</v>
      </c>
      <c r="D5" s="23" t="s">
        <v>53</v>
      </c>
      <c r="E5" s="28" t="s">
        <v>1</v>
      </c>
      <c r="F5" s="16" t="s">
        <v>2</v>
      </c>
      <c r="G5" s="29" t="s">
        <v>3</v>
      </c>
      <c r="H5" s="30" t="s">
        <v>46</v>
      </c>
      <c r="I5" s="17" t="s">
        <v>45</v>
      </c>
      <c r="J5" s="17" t="s">
        <v>4</v>
      </c>
      <c r="K5" s="17" t="s">
        <v>5</v>
      </c>
      <c r="L5" s="31" t="s">
        <v>6</v>
      </c>
      <c r="M5" s="156" t="s">
        <v>7</v>
      </c>
      <c r="N5" s="157"/>
      <c r="O5" s="157"/>
      <c r="P5" s="157"/>
      <c r="Q5" s="157"/>
      <c r="R5" s="158"/>
      <c r="S5" s="32" t="s">
        <v>34</v>
      </c>
      <c r="T5" s="159" t="s">
        <v>8</v>
      </c>
      <c r="U5" s="160"/>
      <c r="V5" s="160"/>
      <c r="W5" s="160"/>
      <c r="X5" s="161"/>
    </row>
    <row r="6" spans="1:24" ht="12.75" customHeight="1" x14ac:dyDescent="0.2">
      <c r="A6" s="11" t="str">
        <f>ErgebnisseGesamt!A5</f>
        <v xml:space="preserve">40101A    </v>
      </c>
      <c r="B6" s="20" t="str">
        <f>ErgebnisseGesamt!B5</f>
        <v>Linz (Linz-Stadt)</v>
      </c>
      <c r="C6" s="24">
        <f>ErgebnisseGesamt!C5</f>
        <v>608</v>
      </c>
      <c r="D6" s="25">
        <f>ErgebnisseGesamt!D5</f>
        <v>97</v>
      </c>
      <c r="E6" s="24">
        <f>ErgebnisseGesamt!E5</f>
        <v>136</v>
      </c>
      <c r="F6" s="12">
        <f>ErgebnisseGesamt!G5</f>
        <v>0</v>
      </c>
      <c r="G6" s="25">
        <f>ErgebnisseGesamt!H5</f>
        <v>136</v>
      </c>
      <c r="H6" s="24">
        <f>ErgebnisseGesamt!I5</f>
        <v>66</v>
      </c>
      <c r="I6" s="12">
        <f>ErgebnisseGesamt!J5</f>
        <v>9</v>
      </c>
      <c r="J6" s="12">
        <f>ErgebnisseGesamt!K5</f>
        <v>5</v>
      </c>
      <c r="K6" s="12">
        <f>ErgebnisseGesamt!L5</f>
        <v>14</v>
      </c>
      <c r="L6" s="25">
        <f>ErgebnisseGesamt!M5</f>
        <v>42</v>
      </c>
      <c r="M6" s="144">
        <f>ErgebnisseGesamt!N5</f>
        <v>11</v>
      </c>
      <c r="N6" s="12">
        <f>ErgebnisseGesamt!O5</f>
        <v>6</v>
      </c>
      <c r="O6" s="12">
        <f>ErgebnisseGesamt!P5</f>
        <v>0</v>
      </c>
      <c r="P6" s="12">
        <f>ErgebnisseGesamt!Q5</f>
        <v>0</v>
      </c>
      <c r="Q6" s="12">
        <f>ErgebnisseGesamt!R5</f>
        <v>1</v>
      </c>
      <c r="R6" s="25">
        <f>ErgebnisseGesamt!S5</f>
        <v>4</v>
      </c>
      <c r="S6" s="33" t="str">
        <f>ErgebnisseGesamt!T5</f>
        <v xml:space="preserve">   </v>
      </c>
      <c r="T6" s="35" t="str">
        <f>IF(ISNUMBER(ErgebnisseGesamt!U5),ErgebnisseGesamt!U5,"")</f>
        <v/>
      </c>
      <c r="U6" s="13" t="str">
        <f>IF(ISNUMBER(ErgebnisseGesamt!V5),ErgebnisseGesamt!V5,"")</f>
        <v/>
      </c>
      <c r="V6" s="13" t="str">
        <f>IF(ISNUMBER(ErgebnisseGesamt!W5),ErgebnisseGesamt!W5,"")</f>
        <v/>
      </c>
      <c r="W6" s="13" t="str">
        <f>IF(ISNUMBER(ErgebnisseGesamt!X5),ErgebnisseGesamt!X5,"")</f>
        <v/>
      </c>
      <c r="X6" s="14" t="str">
        <f>IF(ISNUMBER(ErgebnisseGesamt!Y5),ErgebnisseGesamt!Y5,"")</f>
        <v/>
      </c>
    </row>
    <row r="7" spans="1:24" ht="12.75" customHeight="1" x14ac:dyDescent="0.2">
      <c r="A7" s="10" t="str">
        <f>ErgebnisseGesamt!A6</f>
        <v xml:space="preserve">40101C    </v>
      </c>
      <c r="B7" s="21" t="str">
        <f>ErgebnisseGesamt!B6</f>
        <v>Linz (Ebelsberg)</v>
      </c>
      <c r="C7" s="26">
        <f>ErgebnisseGesamt!C6</f>
        <v>146</v>
      </c>
      <c r="D7" s="27">
        <f>ErgebnisseGesamt!D6</f>
        <v>34</v>
      </c>
      <c r="E7" s="26">
        <f>ErgebnisseGesamt!E6</f>
        <v>74</v>
      </c>
      <c r="F7" s="7">
        <f>ErgebnisseGesamt!G6</f>
        <v>1</v>
      </c>
      <c r="G7" s="27">
        <f>ErgebnisseGesamt!H6</f>
        <v>73</v>
      </c>
      <c r="H7" s="26">
        <f>ErgebnisseGesamt!I6</f>
        <v>58</v>
      </c>
      <c r="I7" s="7">
        <f>ErgebnisseGesamt!J6</f>
        <v>4</v>
      </c>
      <c r="J7" s="7">
        <f>ErgebnisseGesamt!K6</f>
        <v>2</v>
      </c>
      <c r="K7" s="7">
        <f>ErgebnisseGesamt!L6</f>
        <v>0</v>
      </c>
      <c r="L7" s="27">
        <f>ErgebnisseGesamt!M6</f>
        <v>9</v>
      </c>
      <c r="M7" s="145">
        <f>ErgebnisseGesamt!N6</f>
        <v>7</v>
      </c>
      <c r="N7" s="7">
        <f>ErgebnisseGesamt!O6</f>
        <v>6</v>
      </c>
      <c r="O7" s="7">
        <f>ErgebnisseGesamt!P6</f>
        <v>0</v>
      </c>
      <c r="P7" s="7">
        <f>ErgebnisseGesamt!Q6</f>
        <v>0</v>
      </c>
      <c r="Q7" s="7">
        <f>ErgebnisseGesamt!R6</f>
        <v>0</v>
      </c>
      <c r="R7" s="27">
        <f>ErgebnisseGesamt!S6</f>
        <v>1</v>
      </c>
      <c r="S7" s="34" t="str">
        <f>ErgebnisseGesamt!T6</f>
        <v xml:space="preserve">   </v>
      </c>
      <c r="T7" s="36" t="str">
        <f>IF(ISNUMBER(ErgebnisseGesamt!U6),ErgebnisseGesamt!U6,"")</f>
        <v/>
      </c>
      <c r="U7" s="8" t="str">
        <f>IF(ISNUMBER(ErgebnisseGesamt!V6),ErgebnisseGesamt!V6,"")</f>
        <v/>
      </c>
      <c r="V7" s="8" t="str">
        <f>IF(ISNUMBER(ErgebnisseGesamt!W6),ErgebnisseGesamt!W6,"")</f>
        <v/>
      </c>
      <c r="W7" s="8" t="str">
        <f>IF(ISNUMBER(ErgebnisseGesamt!X6),ErgebnisseGesamt!X6,"")</f>
        <v/>
      </c>
      <c r="X7" s="9" t="str">
        <f>IF(ISNUMBER(ErgebnisseGesamt!Y6),ErgebnisseGesamt!Y6,"")</f>
        <v/>
      </c>
    </row>
    <row r="8" spans="1:24" ht="12.75" customHeight="1" x14ac:dyDescent="0.2">
      <c r="A8" s="10" t="str">
        <f>ErgebnisseGesamt!A7</f>
        <v xml:space="preserve">41001     </v>
      </c>
      <c r="B8" s="21" t="str">
        <f>ErgebnisseGesamt!B7</f>
        <v>Allhaming</v>
      </c>
      <c r="C8" s="26">
        <f>ErgebnisseGesamt!C7</f>
        <v>165</v>
      </c>
      <c r="D8" s="27">
        <f>ErgebnisseGesamt!D7</f>
        <v>25</v>
      </c>
      <c r="E8" s="26">
        <f>ErgebnisseGesamt!E7</f>
        <v>95</v>
      </c>
      <c r="F8" s="7">
        <f>ErgebnisseGesamt!G7</f>
        <v>2</v>
      </c>
      <c r="G8" s="27">
        <f>ErgebnisseGesamt!H7</f>
        <v>93</v>
      </c>
      <c r="H8" s="26">
        <f>ErgebnisseGesamt!I7</f>
        <v>61</v>
      </c>
      <c r="I8" s="7">
        <f>ErgebnisseGesamt!J7</f>
        <v>21</v>
      </c>
      <c r="J8" s="7">
        <f>ErgebnisseGesamt!K7</f>
        <v>1</v>
      </c>
      <c r="K8" s="7">
        <f>ErgebnisseGesamt!L7</f>
        <v>1</v>
      </c>
      <c r="L8" s="27">
        <f>ErgebnisseGesamt!M7</f>
        <v>9</v>
      </c>
      <c r="M8" s="145">
        <f>ErgebnisseGesamt!N7</f>
        <v>7</v>
      </c>
      <c r="N8" s="7">
        <f>ErgebnisseGesamt!O7</f>
        <v>5</v>
      </c>
      <c r="O8" s="7">
        <f>ErgebnisseGesamt!P7</f>
        <v>2</v>
      </c>
      <c r="P8" s="7">
        <f>ErgebnisseGesamt!Q7</f>
        <v>0</v>
      </c>
      <c r="Q8" s="7">
        <f>ErgebnisseGesamt!R7</f>
        <v>0</v>
      </c>
      <c r="R8" s="27">
        <f>ErgebnisseGesamt!S7</f>
        <v>0</v>
      </c>
      <c r="S8" s="34" t="str">
        <f>ErgebnisseGesamt!T7</f>
        <v xml:space="preserve">   </v>
      </c>
      <c r="T8" s="36" t="str">
        <f>IF(ISNUMBER(ErgebnisseGesamt!U7),ErgebnisseGesamt!U7,"")</f>
        <v/>
      </c>
      <c r="U8" s="8" t="str">
        <f>IF(ISNUMBER(ErgebnisseGesamt!V7),ErgebnisseGesamt!V7,"")</f>
        <v/>
      </c>
      <c r="V8" s="8" t="str">
        <f>IF(ISNUMBER(ErgebnisseGesamt!W7),ErgebnisseGesamt!W7,"")</f>
        <v/>
      </c>
      <c r="W8" s="8" t="str">
        <f>IF(ISNUMBER(ErgebnisseGesamt!X7),ErgebnisseGesamt!X7,"")</f>
        <v/>
      </c>
      <c r="X8" s="9" t="str">
        <f>IF(ISNUMBER(ErgebnisseGesamt!Y7),ErgebnisseGesamt!Y7,"")</f>
        <v/>
      </c>
    </row>
    <row r="9" spans="1:24" ht="12.75" customHeight="1" x14ac:dyDescent="0.2">
      <c r="A9" s="10" t="str">
        <f>ErgebnisseGesamt!A8</f>
        <v xml:space="preserve">41002     </v>
      </c>
      <c r="B9" s="21" t="str">
        <f>ErgebnisseGesamt!B8</f>
        <v>Ansfelden</v>
      </c>
      <c r="C9" s="26">
        <f>ErgebnisseGesamt!C8</f>
        <v>299</v>
      </c>
      <c r="D9" s="27">
        <f>ErgebnisseGesamt!D8</f>
        <v>53</v>
      </c>
      <c r="E9" s="26">
        <f>ErgebnisseGesamt!E8</f>
        <v>199</v>
      </c>
      <c r="F9" s="7">
        <f>ErgebnisseGesamt!G8</f>
        <v>2</v>
      </c>
      <c r="G9" s="27">
        <f>ErgebnisseGesamt!H8</f>
        <v>197</v>
      </c>
      <c r="H9" s="26">
        <f>ErgebnisseGesamt!I8</f>
        <v>153</v>
      </c>
      <c r="I9" s="7">
        <f>ErgebnisseGesamt!J8</f>
        <v>13</v>
      </c>
      <c r="J9" s="7">
        <f>ErgebnisseGesamt!K8</f>
        <v>11</v>
      </c>
      <c r="K9" s="7">
        <f>ErgebnisseGesamt!L8</f>
        <v>8</v>
      </c>
      <c r="L9" s="27">
        <f>ErgebnisseGesamt!M8</f>
        <v>12</v>
      </c>
      <c r="M9" s="145">
        <f>ErgebnisseGesamt!N8</f>
        <v>7</v>
      </c>
      <c r="N9" s="7">
        <f>ErgebnisseGesamt!O8</f>
        <v>7</v>
      </c>
      <c r="O9" s="7">
        <f>ErgebnisseGesamt!P8</f>
        <v>0</v>
      </c>
      <c r="P9" s="7">
        <f>ErgebnisseGesamt!Q8</f>
        <v>0</v>
      </c>
      <c r="Q9" s="7">
        <f>ErgebnisseGesamt!R8</f>
        <v>0</v>
      </c>
      <c r="R9" s="27">
        <f>ErgebnisseGesamt!S8</f>
        <v>0</v>
      </c>
      <c r="S9" s="34" t="str">
        <f>ErgebnisseGesamt!T8</f>
        <v xml:space="preserve">   </v>
      </c>
      <c r="T9" s="36" t="str">
        <f>IF(ISNUMBER(ErgebnisseGesamt!U8),ErgebnisseGesamt!U8,"")</f>
        <v/>
      </c>
      <c r="U9" s="8" t="str">
        <f>IF(ISNUMBER(ErgebnisseGesamt!V8),ErgebnisseGesamt!V8,"")</f>
        <v/>
      </c>
      <c r="V9" s="8" t="str">
        <f>IF(ISNUMBER(ErgebnisseGesamt!W8),ErgebnisseGesamt!W8,"")</f>
        <v/>
      </c>
      <c r="W9" s="8" t="str">
        <f>IF(ISNUMBER(ErgebnisseGesamt!X8),ErgebnisseGesamt!X8,"")</f>
        <v/>
      </c>
      <c r="X9" s="9" t="str">
        <f>IF(ISNUMBER(ErgebnisseGesamt!Y8),ErgebnisseGesamt!Y8,"")</f>
        <v/>
      </c>
    </row>
    <row r="10" spans="1:24" ht="12.75" customHeight="1" x14ac:dyDescent="0.2">
      <c r="A10" s="10" t="str">
        <f>ErgebnisseGesamt!A9</f>
        <v xml:space="preserve">41003     </v>
      </c>
      <c r="B10" s="21" t="str">
        <f>ErgebnisseGesamt!B9</f>
        <v>Asten</v>
      </c>
      <c r="C10" s="26">
        <f>ErgebnisseGesamt!C9</f>
        <v>66</v>
      </c>
      <c r="D10" s="27">
        <f>ErgebnisseGesamt!D9</f>
        <v>6</v>
      </c>
      <c r="E10" s="26">
        <f>ErgebnisseGesamt!E9</f>
        <v>46</v>
      </c>
      <c r="F10" s="7">
        <f>ErgebnisseGesamt!G9</f>
        <v>0</v>
      </c>
      <c r="G10" s="27">
        <f>ErgebnisseGesamt!H9</f>
        <v>46</v>
      </c>
      <c r="H10" s="26">
        <f>ErgebnisseGesamt!I9</f>
        <v>35</v>
      </c>
      <c r="I10" s="7">
        <f>ErgebnisseGesamt!J9</f>
        <v>9</v>
      </c>
      <c r="J10" s="7">
        <f>ErgebnisseGesamt!K9</f>
        <v>0</v>
      </c>
      <c r="K10" s="7">
        <f>ErgebnisseGesamt!L9</f>
        <v>1</v>
      </c>
      <c r="L10" s="27">
        <f>ErgebnisseGesamt!M9</f>
        <v>1</v>
      </c>
      <c r="M10" s="145">
        <f>ErgebnisseGesamt!N9</f>
        <v>7</v>
      </c>
      <c r="N10" s="7">
        <f>ErgebnisseGesamt!O9</f>
        <v>6</v>
      </c>
      <c r="O10" s="7">
        <f>ErgebnisseGesamt!P9</f>
        <v>1</v>
      </c>
      <c r="P10" s="7">
        <f>ErgebnisseGesamt!Q9</f>
        <v>0</v>
      </c>
      <c r="Q10" s="7">
        <f>ErgebnisseGesamt!R9</f>
        <v>0</v>
      </c>
      <c r="R10" s="27">
        <f>ErgebnisseGesamt!S9</f>
        <v>0</v>
      </c>
      <c r="S10" s="34" t="str">
        <f>ErgebnisseGesamt!T9</f>
        <v xml:space="preserve">   </v>
      </c>
      <c r="T10" s="36" t="str">
        <f>IF(ISNUMBER(ErgebnisseGesamt!U9),ErgebnisseGesamt!U9,"")</f>
        <v/>
      </c>
      <c r="U10" s="8" t="str">
        <f>IF(ISNUMBER(ErgebnisseGesamt!V9),ErgebnisseGesamt!V9,"")</f>
        <v/>
      </c>
      <c r="V10" s="8" t="str">
        <f>IF(ISNUMBER(ErgebnisseGesamt!W9),ErgebnisseGesamt!W9,"")</f>
        <v/>
      </c>
      <c r="W10" s="8" t="str">
        <f>IF(ISNUMBER(ErgebnisseGesamt!X9),ErgebnisseGesamt!X9,"")</f>
        <v/>
      </c>
      <c r="X10" s="9" t="str">
        <f>IF(ISNUMBER(ErgebnisseGesamt!Y9),ErgebnisseGesamt!Y9,"")</f>
        <v/>
      </c>
    </row>
    <row r="11" spans="1:24" ht="12.75" customHeight="1" x14ac:dyDescent="0.2">
      <c r="A11" s="10" t="str">
        <f>ErgebnisseGesamt!A10</f>
        <v xml:space="preserve">41004     </v>
      </c>
      <c r="B11" s="21" t="str">
        <f>ErgebnisseGesamt!B10</f>
        <v>Eggendorf im Traunkreis</v>
      </c>
      <c r="C11" s="26">
        <f>ErgebnisseGesamt!C10</f>
        <v>94</v>
      </c>
      <c r="D11" s="27">
        <f>ErgebnisseGesamt!D10</f>
        <v>20</v>
      </c>
      <c r="E11" s="26">
        <f>ErgebnisseGesamt!E10</f>
        <v>51</v>
      </c>
      <c r="F11" s="7">
        <f>ErgebnisseGesamt!G10</f>
        <v>1</v>
      </c>
      <c r="G11" s="27">
        <f>ErgebnisseGesamt!H10</f>
        <v>50</v>
      </c>
      <c r="H11" s="26">
        <f>ErgebnisseGesamt!I10</f>
        <v>37</v>
      </c>
      <c r="I11" s="7">
        <f>ErgebnisseGesamt!J10</f>
        <v>10</v>
      </c>
      <c r="J11" s="7">
        <f>ErgebnisseGesamt!K10</f>
        <v>3</v>
      </c>
      <c r="K11" s="7">
        <f>ErgebnisseGesamt!L10</f>
        <v>0</v>
      </c>
      <c r="L11" s="27">
        <f>ErgebnisseGesamt!M10</f>
        <v>0</v>
      </c>
      <c r="M11" s="145">
        <f>ErgebnisseGesamt!N10</f>
        <v>7</v>
      </c>
      <c r="N11" s="7">
        <f>ErgebnisseGesamt!O10</f>
        <v>6</v>
      </c>
      <c r="O11" s="7">
        <f>ErgebnisseGesamt!P10</f>
        <v>1</v>
      </c>
      <c r="P11" s="7">
        <f>ErgebnisseGesamt!Q10</f>
        <v>0</v>
      </c>
      <c r="Q11" s="7">
        <f>ErgebnisseGesamt!R10</f>
        <v>0</v>
      </c>
      <c r="R11" s="27">
        <f>ErgebnisseGesamt!S10</f>
        <v>0</v>
      </c>
      <c r="S11" s="34" t="str">
        <f>ErgebnisseGesamt!T10</f>
        <v xml:space="preserve">   </v>
      </c>
      <c r="T11" s="36" t="str">
        <f>IF(ISNUMBER(ErgebnisseGesamt!U10),ErgebnisseGesamt!U10,"")</f>
        <v/>
      </c>
      <c r="U11" s="8" t="str">
        <f>IF(ISNUMBER(ErgebnisseGesamt!V10),ErgebnisseGesamt!V10,"")</f>
        <v/>
      </c>
      <c r="V11" s="8" t="str">
        <f>IF(ISNUMBER(ErgebnisseGesamt!W10),ErgebnisseGesamt!W10,"")</f>
        <v/>
      </c>
      <c r="W11" s="8" t="str">
        <f>IF(ISNUMBER(ErgebnisseGesamt!X10),ErgebnisseGesamt!X10,"")</f>
        <v/>
      </c>
      <c r="X11" s="9" t="str">
        <f>IF(ISNUMBER(ErgebnisseGesamt!Y10),ErgebnisseGesamt!Y10,"")</f>
        <v/>
      </c>
    </row>
    <row r="12" spans="1:24" ht="12.75" customHeight="1" x14ac:dyDescent="0.2">
      <c r="A12" s="10" t="str">
        <f>ErgebnisseGesamt!A11</f>
        <v xml:space="preserve">41005     </v>
      </c>
      <c r="B12" s="21" t="str">
        <f>ErgebnisseGesamt!B11</f>
        <v>Enns</v>
      </c>
      <c r="C12" s="26">
        <f>ErgebnisseGesamt!C11</f>
        <v>243</v>
      </c>
      <c r="D12" s="27">
        <f>ErgebnisseGesamt!D11</f>
        <v>24</v>
      </c>
      <c r="E12" s="26">
        <f>ErgebnisseGesamt!E11</f>
        <v>122</v>
      </c>
      <c r="F12" s="7">
        <f>ErgebnisseGesamt!G11</f>
        <v>0</v>
      </c>
      <c r="G12" s="27">
        <f>ErgebnisseGesamt!H11</f>
        <v>122</v>
      </c>
      <c r="H12" s="26">
        <f>ErgebnisseGesamt!I11</f>
        <v>107</v>
      </c>
      <c r="I12" s="7">
        <f>ErgebnisseGesamt!J11</f>
        <v>7</v>
      </c>
      <c r="J12" s="7">
        <f>ErgebnisseGesamt!K11</f>
        <v>1</v>
      </c>
      <c r="K12" s="7">
        <f>ErgebnisseGesamt!L11</f>
        <v>1</v>
      </c>
      <c r="L12" s="27">
        <f>ErgebnisseGesamt!M11</f>
        <v>6</v>
      </c>
      <c r="M12" s="145">
        <f>ErgebnisseGesamt!N11</f>
        <v>7</v>
      </c>
      <c r="N12" s="7">
        <f>ErgebnisseGesamt!O11</f>
        <v>7</v>
      </c>
      <c r="O12" s="7">
        <f>ErgebnisseGesamt!P11</f>
        <v>0</v>
      </c>
      <c r="P12" s="7">
        <f>ErgebnisseGesamt!Q11</f>
        <v>0</v>
      </c>
      <c r="Q12" s="7">
        <f>ErgebnisseGesamt!R11</f>
        <v>0</v>
      </c>
      <c r="R12" s="27">
        <f>ErgebnisseGesamt!S11</f>
        <v>0</v>
      </c>
      <c r="S12" s="34" t="str">
        <f>ErgebnisseGesamt!T11</f>
        <v xml:space="preserve">   </v>
      </c>
      <c r="T12" s="36" t="str">
        <f>IF(ISNUMBER(ErgebnisseGesamt!U11),ErgebnisseGesamt!U11,"")</f>
        <v/>
      </c>
      <c r="U12" s="8" t="str">
        <f>IF(ISNUMBER(ErgebnisseGesamt!V11),ErgebnisseGesamt!V11,"")</f>
        <v/>
      </c>
      <c r="V12" s="8" t="str">
        <f>IF(ISNUMBER(ErgebnisseGesamt!W11),ErgebnisseGesamt!W11,"")</f>
        <v/>
      </c>
      <c r="W12" s="8" t="str">
        <f>IF(ISNUMBER(ErgebnisseGesamt!X11),ErgebnisseGesamt!X11,"")</f>
        <v/>
      </c>
      <c r="X12" s="9" t="str">
        <f>IF(ISNUMBER(ErgebnisseGesamt!Y11),ErgebnisseGesamt!Y11,"")</f>
        <v/>
      </c>
    </row>
    <row r="13" spans="1:24" ht="12.75" customHeight="1" x14ac:dyDescent="0.2">
      <c r="A13" s="10" t="str">
        <f>ErgebnisseGesamt!A12</f>
        <v xml:space="preserve">41006     </v>
      </c>
      <c r="B13" s="21" t="str">
        <f>ErgebnisseGesamt!B12</f>
        <v>Hargelsberg</v>
      </c>
      <c r="C13" s="26">
        <f>ErgebnisseGesamt!C12</f>
        <v>128</v>
      </c>
      <c r="D13" s="27">
        <f>ErgebnisseGesamt!D12</f>
        <v>15</v>
      </c>
      <c r="E13" s="26">
        <f>ErgebnisseGesamt!E12</f>
        <v>76</v>
      </c>
      <c r="F13" s="7">
        <f>ErgebnisseGesamt!G12</f>
        <v>0</v>
      </c>
      <c r="G13" s="27">
        <f>ErgebnisseGesamt!H12</f>
        <v>76</v>
      </c>
      <c r="H13" s="26">
        <f>ErgebnisseGesamt!I12</f>
        <v>63</v>
      </c>
      <c r="I13" s="7">
        <f>ErgebnisseGesamt!J12</f>
        <v>7</v>
      </c>
      <c r="J13" s="7">
        <f>ErgebnisseGesamt!K12</f>
        <v>4</v>
      </c>
      <c r="K13" s="7">
        <f>ErgebnisseGesamt!L12</f>
        <v>1</v>
      </c>
      <c r="L13" s="27">
        <f>ErgebnisseGesamt!M12</f>
        <v>1</v>
      </c>
      <c r="M13" s="145">
        <f>ErgebnisseGesamt!N12</f>
        <v>7</v>
      </c>
      <c r="N13" s="7">
        <f>ErgebnisseGesamt!O12</f>
        <v>7</v>
      </c>
      <c r="O13" s="7">
        <f>ErgebnisseGesamt!P12</f>
        <v>0</v>
      </c>
      <c r="P13" s="7">
        <f>ErgebnisseGesamt!Q12</f>
        <v>0</v>
      </c>
      <c r="Q13" s="7">
        <f>ErgebnisseGesamt!R12</f>
        <v>0</v>
      </c>
      <c r="R13" s="27">
        <f>ErgebnisseGesamt!S12</f>
        <v>0</v>
      </c>
      <c r="S13" s="34" t="str">
        <f>ErgebnisseGesamt!T12</f>
        <v xml:space="preserve">   </v>
      </c>
      <c r="T13" s="36" t="str">
        <f>IF(ISNUMBER(ErgebnisseGesamt!U12),ErgebnisseGesamt!U12,"")</f>
        <v/>
      </c>
      <c r="U13" s="8" t="str">
        <f>IF(ISNUMBER(ErgebnisseGesamt!V12),ErgebnisseGesamt!V12,"")</f>
        <v/>
      </c>
      <c r="V13" s="8" t="str">
        <f>IF(ISNUMBER(ErgebnisseGesamt!W12),ErgebnisseGesamt!W12,"")</f>
        <v/>
      </c>
      <c r="W13" s="8" t="str">
        <f>IF(ISNUMBER(ErgebnisseGesamt!X12),ErgebnisseGesamt!X12,"")</f>
        <v/>
      </c>
      <c r="X13" s="9" t="str">
        <f>IF(ISNUMBER(ErgebnisseGesamt!Y12),ErgebnisseGesamt!Y12,"")</f>
        <v/>
      </c>
    </row>
    <row r="14" spans="1:24" ht="12.75" customHeight="1" x14ac:dyDescent="0.2">
      <c r="A14" s="10" t="str">
        <f>ErgebnisseGesamt!A13</f>
        <v xml:space="preserve">41007     </v>
      </c>
      <c r="B14" s="21" t="str">
        <f>ErgebnisseGesamt!B13</f>
        <v>Hörsching</v>
      </c>
      <c r="C14" s="26">
        <f>ErgebnisseGesamt!C13</f>
        <v>187</v>
      </c>
      <c r="D14" s="27">
        <f>ErgebnisseGesamt!D13</f>
        <v>44</v>
      </c>
      <c r="E14" s="26">
        <f>ErgebnisseGesamt!E13</f>
        <v>103</v>
      </c>
      <c r="F14" s="7">
        <f>ErgebnisseGesamt!G13</f>
        <v>0</v>
      </c>
      <c r="G14" s="27">
        <f>ErgebnisseGesamt!H13</f>
        <v>103</v>
      </c>
      <c r="H14" s="26">
        <f>ErgebnisseGesamt!I13</f>
        <v>67</v>
      </c>
      <c r="I14" s="7">
        <f>ErgebnisseGesamt!J13</f>
        <v>20</v>
      </c>
      <c r="J14" s="7">
        <f>ErgebnisseGesamt!K13</f>
        <v>5</v>
      </c>
      <c r="K14" s="7">
        <f>ErgebnisseGesamt!L13</f>
        <v>1</v>
      </c>
      <c r="L14" s="27">
        <f>ErgebnisseGesamt!M13</f>
        <v>10</v>
      </c>
      <c r="M14" s="145">
        <f>ErgebnisseGesamt!N13</f>
        <v>7</v>
      </c>
      <c r="N14" s="7">
        <f>ErgebnisseGesamt!O13</f>
        <v>6</v>
      </c>
      <c r="O14" s="7">
        <f>ErgebnisseGesamt!P13</f>
        <v>1</v>
      </c>
      <c r="P14" s="7">
        <f>ErgebnisseGesamt!Q13</f>
        <v>0</v>
      </c>
      <c r="Q14" s="7">
        <f>ErgebnisseGesamt!R13</f>
        <v>0</v>
      </c>
      <c r="R14" s="27">
        <f>ErgebnisseGesamt!S13</f>
        <v>0</v>
      </c>
      <c r="S14" s="34" t="str">
        <f>ErgebnisseGesamt!T13</f>
        <v xml:space="preserve">   </v>
      </c>
      <c r="T14" s="36" t="str">
        <f>IF(ISNUMBER(ErgebnisseGesamt!U13),ErgebnisseGesamt!U13,"")</f>
        <v/>
      </c>
      <c r="U14" s="8" t="str">
        <f>IF(ISNUMBER(ErgebnisseGesamt!V13),ErgebnisseGesamt!V13,"")</f>
        <v/>
      </c>
      <c r="V14" s="8" t="str">
        <f>IF(ISNUMBER(ErgebnisseGesamt!W13),ErgebnisseGesamt!W13,"")</f>
        <v/>
      </c>
      <c r="W14" s="8" t="str">
        <f>IF(ISNUMBER(ErgebnisseGesamt!X13),ErgebnisseGesamt!X13,"")</f>
        <v/>
      </c>
      <c r="X14" s="9" t="str">
        <f>IF(ISNUMBER(ErgebnisseGesamt!Y13),ErgebnisseGesamt!Y13,"")</f>
        <v/>
      </c>
    </row>
    <row r="15" spans="1:24" ht="12.75" customHeight="1" x14ac:dyDescent="0.2">
      <c r="A15" s="10" t="str">
        <f>ErgebnisseGesamt!A14</f>
        <v xml:space="preserve">41008     </v>
      </c>
      <c r="B15" s="21" t="str">
        <f>ErgebnisseGesamt!B14</f>
        <v>Hofkirchen im Traunkreis</v>
      </c>
      <c r="C15" s="26">
        <f>ErgebnisseGesamt!C14</f>
        <v>155</v>
      </c>
      <c r="D15" s="27">
        <f>ErgebnisseGesamt!D14</f>
        <v>14</v>
      </c>
      <c r="E15" s="26">
        <f>ErgebnisseGesamt!E14</f>
        <v>78</v>
      </c>
      <c r="F15" s="7">
        <f>ErgebnisseGesamt!G14</f>
        <v>1</v>
      </c>
      <c r="G15" s="27">
        <f>ErgebnisseGesamt!H14</f>
        <v>77</v>
      </c>
      <c r="H15" s="26">
        <f>ErgebnisseGesamt!I14</f>
        <v>55</v>
      </c>
      <c r="I15" s="7">
        <f>ErgebnisseGesamt!J14</f>
        <v>13</v>
      </c>
      <c r="J15" s="7">
        <f>ErgebnisseGesamt!K14</f>
        <v>2</v>
      </c>
      <c r="K15" s="7">
        <f>ErgebnisseGesamt!L14</f>
        <v>3</v>
      </c>
      <c r="L15" s="27">
        <f>ErgebnisseGesamt!M14</f>
        <v>4</v>
      </c>
      <c r="M15" s="145">
        <f>ErgebnisseGesamt!N14</f>
        <v>7</v>
      </c>
      <c r="N15" s="7">
        <f>ErgebnisseGesamt!O14</f>
        <v>6</v>
      </c>
      <c r="O15" s="7">
        <f>ErgebnisseGesamt!P14</f>
        <v>1</v>
      </c>
      <c r="P15" s="7">
        <f>ErgebnisseGesamt!Q14</f>
        <v>0</v>
      </c>
      <c r="Q15" s="7">
        <f>ErgebnisseGesamt!R14</f>
        <v>0</v>
      </c>
      <c r="R15" s="27">
        <f>ErgebnisseGesamt!S14</f>
        <v>0</v>
      </c>
      <c r="S15" s="34" t="str">
        <f>ErgebnisseGesamt!T14</f>
        <v xml:space="preserve">   </v>
      </c>
      <c r="T15" s="36" t="str">
        <f>IF(ISNUMBER(ErgebnisseGesamt!U14),ErgebnisseGesamt!U14,"")</f>
        <v/>
      </c>
      <c r="U15" s="8" t="str">
        <f>IF(ISNUMBER(ErgebnisseGesamt!V14),ErgebnisseGesamt!V14,"")</f>
        <v/>
      </c>
      <c r="V15" s="8" t="str">
        <f>IF(ISNUMBER(ErgebnisseGesamt!W14),ErgebnisseGesamt!W14,"")</f>
        <v/>
      </c>
      <c r="W15" s="8" t="str">
        <f>IF(ISNUMBER(ErgebnisseGesamt!X14),ErgebnisseGesamt!X14,"")</f>
        <v/>
      </c>
      <c r="X15" s="9" t="str">
        <f>IF(ISNUMBER(ErgebnisseGesamt!Y14),ErgebnisseGesamt!Y14,"")</f>
        <v/>
      </c>
    </row>
    <row r="16" spans="1:24" ht="12.75" customHeight="1" x14ac:dyDescent="0.2">
      <c r="A16" s="10" t="str">
        <f>ErgebnisseGesamt!A15</f>
        <v xml:space="preserve">41009     </v>
      </c>
      <c r="B16" s="21" t="str">
        <f>ErgebnisseGesamt!B15</f>
        <v>Kematen an der Krems</v>
      </c>
      <c r="C16" s="26">
        <f>ErgebnisseGesamt!C15</f>
        <v>239</v>
      </c>
      <c r="D16" s="27">
        <f>ErgebnisseGesamt!D15</f>
        <v>42</v>
      </c>
      <c r="E16" s="26">
        <f>ErgebnisseGesamt!E15</f>
        <v>149</v>
      </c>
      <c r="F16" s="7">
        <f>ErgebnisseGesamt!G15</f>
        <v>5</v>
      </c>
      <c r="G16" s="27">
        <f>ErgebnisseGesamt!H15</f>
        <v>144</v>
      </c>
      <c r="H16" s="26">
        <f>ErgebnisseGesamt!I15</f>
        <v>76</v>
      </c>
      <c r="I16" s="7">
        <f>ErgebnisseGesamt!J15</f>
        <v>36</v>
      </c>
      <c r="J16" s="7">
        <f>ErgebnisseGesamt!K15</f>
        <v>22</v>
      </c>
      <c r="K16" s="7">
        <f>ErgebnisseGesamt!L15</f>
        <v>2</v>
      </c>
      <c r="L16" s="27">
        <f>ErgebnisseGesamt!M15</f>
        <v>8</v>
      </c>
      <c r="M16" s="145">
        <f>ErgebnisseGesamt!N15</f>
        <v>7</v>
      </c>
      <c r="N16" s="7">
        <f>ErgebnisseGesamt!O15</f>
        <v>4</v>
      </c>
      <c r="O16" s="7">
        <f>ErgebnisseGesamt!P15</f>
        <v>2</v>
      </c>
      <c r="P16" s="7">
        <f>ErgebnisseGesamt!Q15</f>
        <v>1</v>
      </c>
      <c r="Q16" s="7">
        <f>ErgebnisseGesamt!R15</f>
        <v>0</v>
      </c>
      <c r="R16" s="27">
        <f>ErgebnisseGesamt!S15</f>
        <v>0</v>
      </c>
      <c r="S16" s="34" t="str">
        <f>ErgebnisseGesamt!T15</f>
        <v xml:space="preserve">   </v>
      </c>
      <c r="T16" s="36" t="str">
        <f>IF(ISNUMBER(ErgebnisseGesamt!U15),ErgebnisseGesamt!U15,"")</f>
        <v/>
      </c>
      <c r="U16" s="8" t="str">
        <f>IF(ISNUMBER(ErgebnisseGesamt!V15),ErgebnisseGesamt!V15,"")</f>
        <v/>
      </c>
      <c r="V16" s="8" t="str">
        <f>IF(ISNUMBER(ErgebnisseGesamt!W15),ErgebnisseGesamt!W15,"")</f>
        <v/>
      </c>
      <c r="W16" s="8" t="str">
        <f>IF(ISNUMBER(ErgebnisseGesamt!X15),ErgebnisseGesamt!X15,"")</f>
        <v/>
      </c>
      <c r="X16" s="9" t="str">
        <f>IF(ISNUMBER(ErgebnisseGesamt!Y15),ErgebnisseGesamt!Y15,"")</f>
        <v/>
      </c>
    </row>
    <row r="17" spans="1:24" ht="12.75" customHeight="1" x14ac:dyDescent="0.2">
      <c r="A17" s="10" t="str">
        <f>ErgebnisseGesamt!A16</f>
        <v xml:space="preserve">41010     </v>
      </c>
      <c r="B17" s="21" t="str">
        <f>ErgebnisseGesamt!B16</f>
        <v>Kirchberg-Thening</v>
      </c>
      <c r="C17" s="26">
        <f>ErgebnisseGesamt!C16</f>
        <v>137</v>
      </c>
      <c r="D17" s="27">
        <f>ErgebnisseGesamt!D16</f>
        <v>31</v>
      </c>
      <c r="E17" s="26">
        <f>ErgebnisseGesamt!E16</f>
        <v>73</v>
      </c>
      <c r="F17" s="7">
        <f>ErgebnisseGesamt!G16</f>
        <v>0</v>
      </c>
      <c r="G17" s="27">
        <f>ErgebnisseGesamt!H16</f>
        <v>73</v>
      </c>
      <c r="H17" s="26">
        <f>ErgebnisseGesamt!I16</f>
        <v>42</v>
      </c>
      <c r="I17" s="7">
        <f>ErgebnisseGesamt!J16</f>
        <v>5</v>
      </c>
      <c r="J17" s="7">
        <f>ErgebnisseGesamt!K16</f>
        <v>13</v>
      </c>
      <c r="K17" s="7">
        <f>ErgebnisseGesamt!L16</f>
        <v>4</v>
      </c>
      <c r="L17" s="27">
        <f>ErgebnisseGesamt!M16</f>
        <v>9</v>
      </c>
      <c r="M17" s="145">
        <f>ErgebnisseGesamt!N16</f>
        <v>7</v>
      </c>
      <c r="N17" s="7">
        <f>ErgebnisseGesamt!O16</f>
        <v>5</v>
      </c>
      <c r="O17" s="7">
        <f>ErgebnisseGesamt!P16</f>
        <v>0</v>
      </c>
      <c r="P17" s="7">
        <f>ErgebnisseGesamt!Q16</f>
        <v>1</v>
      </c>
      <c r="Q17" s="7">
        <f>ErgebnisseGesamt!R16</f>
        <v>0</v>
      </c>
      <c r="R17" s="27">
        <f>ErgebnisseGesamt!S16</f>
        <v>1</v>
      </c>
      <c r="S17" s="34" t="str">
        <f>ErgebnisseGesamt!T16</f>
        <v xml:space="preserve">   </v>
      </c>
      <c r="T17" s="36" t="str">
        <f>IF(ISNUMBER(ErgebnisseGesamt!U16),ErgebnisseGesamt!U16,"")</f>
        <v/>
      </c>
      <c r="U17" s="8" t="str">
        <f>IF(ISNUMBER(ErgebnisseGesamt!V16),ErgebnisseGesamt!V16,"")</f>
        <v/>
      </c>
      <c r="V17" s="8" t="str">
        <f>IF(ISNUMBER(ErgebnisseGesamt!W16),ErgebnisseGesamt!W16,"")</f>
        <v/>
      </c>
      <c r="W17" s="8" t="str">
        <f>IF(ISNUMBER(ErgebnisseGesamt!X16),ErgebnisseGesamt!X16,"")</f>
        <v/>
      </c>
      <c r="X17" s="9" t="str">
        <f>IF(ISNUMBER(ErgebnisseGesamt!Y16),ErgebnisseGesamt!Y16,"")</f>
        <v/>
      </c>
    </row>
    <row r="18" spans="1:24" ht="12.75" customHeight="1" x14ac:dyDescent="0.2">
      <c r="A18" s="10" t="str">
        <f>ErgebnisseGesamt!A17</f>
        <v xml:space="preserve">41011     </v>
      </c>
      <c r="B18" s="21" t="str">
        <f>ErgebnisseGesamt!B17</f>
        <v>Kronstorf</v>
      </c>
      <c r="C18" s="26">
        <f>ErgebnisseGesamt!C17</f>
        <v>126</v>
      </c>
      <c r="D18" s="27">
        <f>ErgebnisseGesamt!D17</f>
        <v>28</v>
      </c>
      <c r="E18" s="26">
        <f>ErgebnisseGesamt!E17</f>
        <v>90</v>
      </c>
      <c r="F18" s="7">
        <f>ErgebnisseGesamt!G17</f>
        <v>3</v>
      </c>
      <c r="G18" s="27">
        <f>ErgebnisseGesamt!H17</f>
        <v>87</v>
      </c>
      <c r="H18" s="26">
        <f>ErgebnisseGesamt!I17</f>
        <v>74</v>
      </c>
      <c r="I18" s="7">
        <f>ErgebnisseGesamt!J17</f>
        <v>7</v>
      </c>
      <c r="J18" s="7">
        <f>ErgebnisseGesamt!K17</f>
        <v>0</v>
      </c>
      <c r="K18" s="7">
        <f>ErgebnisseGesamt!L17</f>
        <v>2</v>
      </c>
      <c r="L18" s="27">
        <f>ErgebnisseGesamt!M17</f>
        <v>4</v>
      </c>
      <c r="M18" s="145">
        <f>ErgebnisseGesamt!N17</f>
        <v>7</v>
      </c>
      <c r="N18" s="7">
        <f>ErgebnisseGesamt!O17</f>
        <v>7</v>
      </c>
      <c r="O18" s="7">
        <f>ErgebnisseGesamt!P17</f>
        <v>0</v>
      </c>
      <c r="P18" s="7">
        <f>ErgebnisseGesamt!Q17</f>
        <v>0</v>
      </c>
      <c r="Q18" s="7">
        <f>ErgebnisseGesamt!R17</f>
        <v>0</v>
      </c>
      <c r="R18" s="27">
        <f>ErgebnisseGesamt!S17</f>
        <v>0</v>
      </c>
      <c r="S18" s="34" t="str">
        <f>ErgebnisseGesamt!T17</f>
        <v xml:space="preserve">   </v>
      </c>
      <c r="T18" s="36" t="str">
        <f>IF(ISNUMBER(ErgebnisseGesamt!U17),ErgebnisseGesamt!U17,"")</f>
        <v/>
      </c>
      <c r="U18" s="8" t="str">
        <f>IF(ISNUMBER(ErgebnisseGesamt!V17),ErgebnisseGesamt!V17,"")</f>
        <v/>
      </c>
      <c r="V18" s="8" t="str">
        <f>IF(ISNUMBER(ErgebnisseGesamt!W17),ErgebnisseGesamt!W17,"")</f>
        <v/>
      </c>
      <c r="W18" s="8" t="str">
        <f>IF(ISNUMBER(ErgebnisseGesamt!X17),ErgebnisseGesamt!X17,"")</f>
        <v/>
      </c>
      <c r="X18" s="9" t="str">
        <f>IF(ISNUMBER(ErgebnisseGesamt!Y17),ErgebnisseGesamt!Y17,"")</f>
        <v/>
      </c>
    </row>
    <row r="19" spans="1:24" ht="12.75" customHeight="1" x14ac:dyDescent="0.2">
      <c r="A19" s="10" t="str">
        <f>ErgebnisseGesamt!A18</f>
        <v xml:space="preserve">41012     </v>
      </c>
      <c r="B19" s="21" t="str">
        <f>ErgebnisseGesamt!B18</f>
        <v>Leonding</v>
      </c>
      <c r="C19" s="26">
        <f>ErgebnisseGesamt!C18</f>
        <v>405</v>
      </c>
      <c r="D19" s="27">
        <f>ErgebnisseGesamt!D18</f>
        <v>63</v>
      </c>
      <c r="E19" s="26">
        <f>ErgebnisseGesamt!E18</f>
        <v>164</v>
      </c>
      <c r="F19" s="7">
        <f>ErgebnisseGesamt!G18</f>
        <v>0</v>
      </c>
      <c r="G19" s="27">
        <f>ErgebnisseGesamt!H18</f>
        <v>164</v>
      </c>
      <c r="H19" s="26">
        <f>ErgebnisseGesamt!I18</f>
        <v>123</v>
      </c>
      <c r="I19" s="7">
        <f>ErgebnisseGesamt!J18</f>
        <v>14</v>
      </c>
      <c r="J19" s="7">
        <f>ErgebnisseGesamt!K18</f>
        <v>3</v>
      </c>
      <c r="K19" s="7">
        <f>ErgebnisseGesamt!L18</f>
        <v>5</v>
      </c>
      <c r="L19" s="27">
        <f>ErgebnisseGesamt!M18</f>
        <v>19</v>
      </c>
      <c r="M19" s="145">
        <f>ErgebnisseGesamt!N18</f>
        <v>9</v>
      </c>
      <c r="N19" s="7">
        <f>ErgebnisseGesamt!O18</f>
        <v>8</v>
      </c>
      <c r="O19" s="7">
        <f>ErgebnisseGesamt!P18</f>
        <v>0</v>
      </c>
      <c r="P19" s="7">
        <f>ErgebnisseGesamt!Q18</f>
        <v>0</v>
      </c>
      <c r="Q19" s="7">
        <f>ErgebnisseGesamt!R18</f>
        <v>0</v>
      </c>
      <c r="R19" s="27">
        <f>ErgebnisseGesamt!S18</f>
        <v>1</v>
      </c>
      <c r="S19" s="34" t="str">
        <f>ErgebnisseGesamt!T18</f>
        <v xml:space="preserve">   </v>
      </c>
      <c r="T19" s="36" t="str">
        <f>IF(ISNUMBER(ErgebnisseGesamt!U18),ErgebnisseGesamt!U18,"")</f>
        <v/>
      </c>
      <c r="U19" s="8" t="str">
        <f>IF(ISNUMBER(ErgebnisseGesamt!V18),ErgebnisseGesamt!V18,"")</f>
        <v/>
      </c>
      <c r="V19" s="8" t="str">
        <f>IF(ISNUMBER(ErgebnisseGesamt!W18),ErgebnisseGesamt!W18,"")</f>
        <v/>
      </c>
      <c r="W19" s="8" t="str">
        <f>IF(ISNUMBER(ErgebnisseGesamt!X18),ErgebnisseGesamt!X18,"")</f>
        <v/>
      </c>
      <c r="X19" s="9" t="str">
        <f>IF(ISNUMBER(ErgebnisseGesamt!Y18),ErgebnisseGesamt!Y18,"")</f>
        <v/>
      </c>
    </row>
    <row r="20" spans="1:24" ht="12.75" customHeight="1" x14ac:dyDescent="0.2">
      <c r="A20" s="10" t="str">
        <f>ErgebnisseGesamt!A19</f>
        <v xml:space="preserve">41013     </v>
      </c>
      <c r="B20" s="21" t="str">
        <f>ErgebnisseGesamt!B19</f>
        <v>Markt Sankt Florian</v>
      </c>
      <c r="C20" s="26">
        <f>ErgebnisseGesamt!C19</f>
        <v>371</v>
      </c>
      <c r="D20" s="27">
        <f>ErgebnisseGesamt!D19</f>
        <v>90</v>
      </c>
      <c r="E20" s="26">
        <f>ErgebnisseGesamt!E19</f>
        <v>241</v>
      </c>
      <c r="F20" s="7">
        <f>ErgebnisseGesamt!G19</f>
        <v>1</v>
      </c>
      <c r="G20" s="27">
        <f>ErgebnisseGesamt!H19</f>
        <v>240</v>
      </c>
      <c r="H20" s="26">
        <f>ErgebnisseGesamt!I19</f>
        <v>195</v>
      </c>
      <c r="I20" s="7">
        <f>ErgebnisseGesamt!J19</f>
        <v>21</v>
      </c>
      <c r="J20" s="7">
        <f>ErgebnisseGesamt!K19</f>
        <v>2</v>
      </c>
      <c r="K20" s="7">
        <f>ErgebnisseGesamt!L19</f>
        <v>2</v>
      </c>
      <c r="L20" s="27">
        <f>ErgebnisseGesamt!M19</f>
        <v>20</v>
      </c>
      <c r="M20" s="145">
        <f>ErgebnisseGesamt!N19</f>
        <v>7</v>
      </c>
      <c r="N20" s="7">
        <f>ErgebnisseGesamt!O19</f>
        <v>7</v>
      </c>
      <c r="O20" s="7">
        <f>ErgebnisseGesamt!P19</f>
        <v>0</v>
      </c>
      <c r="P20" s="7">
        <f>ErgebnisseGesamt!Q19</f>
        <v>0</v>
      </c>
      <c r="Q20" s="7">
        <f>ErgebnisseGesamt!R19</f>
        <v>0</v>
      </c>
      <c r="R20" s="27">
        <f>ErgebnisseGesamt!S19</f>
        <v>0</v>
      </c>
      <c r="S20" s="34" t="str">
        <f>ErgebnisseGesamt!T19</f>
        <v xml:space="preserve">   </v>
      </c>
      <c r="T20" s="36" t="str">
        <f>IF(ISNUMBER(ErgebnisseGesamt!U19),ErgebnisseGesamt!U19,"")</f>
        <v/>
      </c>
      <c r="U20" s="8" t="str">
        <f>IF(ISNUMBER(ErgebnisseGesamt!V19),ErgebnisseGesamt!V19,"")</f>
        <v/>
      </c>
      <c r="V20" s="8" t="str">
        <f>IF(ISNUMBER(ErgebnisseGesamt!W19),ErgebnisseGesamt!W19,"")</f>
        <v/>
      </c>
      <c r="W20" s="8" t="str">
        <f>IF(ISNUMBER(ErgebnisseGesamt!X19),ErgebnisseGesamt!X19,"")</f>
        <v/>
      </c>
      <c r="X20" s="9" t="str">
        <f>IF(ISNUMBER(ErgebnisseGesamt!Y19),ErgebnisseGesamt!Y19,"")</f>
        <v/>
      </c>
    </row>
    <row r="21" spans="1:24" ht="12.75" customHeight="1" x14ac:dyDescent="0.2">
      <c r="A21" s="10" t="str">
        <f>ErgebnisseGesamt!A20</f>
        <v xml:space="preserve">41014     </v>
      </c>
      <c r="B21" s="21" t="str">
        <f>ErgebnisseGesamt!B20</f>
        <v>Neuhofen an der Krems</v>
      </c>
      <c r="C21" s="26">
        <f>ErgebnisseGesamt!C20</f>
        <v>253</v>
      </c>
      <c r="D21" s="27">
        <f>ErgebnisseGesamt!D20</f>
        <v>42</v>
      </c>
      <c r="E21" s="26">
        <f>ErgebnisseGesamt!E20</f>
        <v>137</v>
      </c>
      <c r="F21" s="7">
        <f>ErgebnisseGesamt!G20</f>
        <v>1</v>
      </c>
      <c r="G21" s="27">
        <f>ErgebnisseGesamt!H20</f>
        <v>136</v>
      </c>
      <c r="H21" s="26">
        <f>ErgebnisseGesamt!I20</f>
        <v>75</v>
      </c>
      <c r="I21" s="7">
        <f>ErgebnisseGesamt!J20</f>
        <v>34</v>
      </c>
      <c r="J21" s="7">
        <f>ErgebnisseGesamt!K20</f>
        <v>14</v>
      </c>
      <c r="K21" s="7">
        <f>ErgebnisseGesamt!L20</f>
        <v>4</v>
      </c>
      <c r="L21" s="27">
        <f>ErgebnisseGesamt!M20</f>
        <v>9</v>
      </c>
      <c r="M21" s="145">
        <f>ErgebnisseGesamt!N20</f>
        <v>7</v>
      </c>
      <c r="N21" s="7">
        <f>ErgebnisseGesamt!O20</f>
        <v>5</v>
      </c>
      <c r="O21" s="7">
        <f>ErgebnisseGesamt!P20</f>
        <v>2</v>
      </c>
      <c r="P21" s="7">
        <f>ErgebnisseGesamt!Q20</f>
        <v>0</v>
      </c>
      <c r="Q21" s="7">
        <f>ErgebnisseGesamt!R20</f>
        <v>0</v>
      </c>
      <c r="R21" s="27">
        <f>ErgebnisseGesamt!S20</f>
        <v>0</v>
      </c>
      <c r="S21" s="34" t="str">
        <f>ErgebnisseGesamt!T20</f>
        <v xml:space="preserve">   </v>
      </c>
      <c r="T21" s="36" t="str">
        <f>IF(ISNUMBER(ErgebnisseGesamt!U20),ErgebnisseGesamt!U20,"")</f>
        <v/>
      </c>
      <c r="U21" s="8" t="str">
        <f>IF(ISNUMBER(ErgebnisseGesamt!V20),ErgebnisseGesamt!V20,"")</f>
        <v/>
      </c>
      <c r="V21" s="8" t="str">
        <f>IF(ISNUMBER(ErgebnisseGesamt!W20),ErgebnisseGesamt!W20,"")</f>
        <v/>
      </c>
      <c r="W21" s="8" t="str">
        <f>IF(ISNUMBER(ErgebnisseGesamt!X20),ErgebnisseGesamt!X20,"")</f>
        <v/>
      </c>
      <c r="X21" s="9" t="str">
        <f>IF(ISNUMBER(ErgebnisseGesamt!Y20),ErgebnisseGesamt!Y20,"")</f>
        <v/>
      </c>
    </row>
    <row r="22" spans="1:24" ht="12.75" customHeight="1" x14ac:dyDescent="0.2">
      <c r="A22" s="10" t="str">
        <f>ErgebnisseGesamt!A21</f>
        <v xml:space="preserve">41015     </v>
      </c>
      <c r="B22" s="21" t="str">
        <f>ErgebnisseGesamt!B21</f>
        <v>Niederneukirchen</v>
      </c>
      <c r="C22" s="26">
        <f>ErgebnisseGesamt!C21</f>
        <v>225</v>
      </c>
      <c r="D22" s="27">
        <f>ErgebnisseGesamt!D21</f>
        <v>57</v>
      </c>
      <c r="E22" s="26">
        <f>ErgebnisseGesamt!E21</f>
        <v>158</v>
      </c>
      <c r="F22" s="7">
        <f>ErgebnisseGesamt!G21</f>
        <v>4</v>
      </c>
      <c r="G22" s="27">
        <f>ErgebnisseGesamt!H21</f>
        <v>154</v>
      </c>
      <c r="H22" s="26">
        <f>ErgebnisseGesamt!I21</f>
        <v>124</v>
      </c>
      <c r="I22" s="7">
        <f>ErgebnisseGesamt!J21</f>
        <v>14</v>
      </c>
      <c r="J22" s="7">
        <f>ErgebnisseGesamt!K21</f>
        <v>3</v>
      </c>
      <c r="K22" s="7">
        <f>ErgebnisseGesamt!L21</f>
        <v>1</v>
      </c>
      <c r="L22" s="27">
        <f>ErgebnisseGesamt!M21</f>
        <v>12</v>
      </c>
      <c r="M22" s="145">
        <f>ErgebnisseGesamt!N21</f>
        <v>7</v>
      </c>
      <c r="N22" s="7">
        <f>ErgebnisseGesamt!O21</f>
        <v>7</v>
      </c>
      <c r="O22" s="7">
        <f>ErgebnisseGesamt!P21</f>
        <v>0</v>
      </c>
      <c r="P22" s="7">
        <f>ErgebnisseGesamt!Q21</f>
        <v>0</v>
      </c>
      <c r="Q22" s="7">
        <f>ErgebnisseGesamt!R21</f>
        <v>0</v>
      </c>
      <c r="R22" s="27">
        <f>ErgebnisseGesamt!S21</f>
        <v>0</v>
      </c>
      <c r="S22" s="34" t="str">
        <f>ErgebnisseGesamt!T21</f>
        <v xml:space="preserve">   </v>
      </c>
      <c r="T22" s="36" t="str">
        <f>IF(ISNUMBER(ErgebnisseGesamt!U21),ErgebnisseGesamt!U21,"")</f>
        <v/>
      </c>
      <c r="U22" s="8" t="str">
        <f>IF(ISNUMBER(ErgebnisseGesamt!V21),ErgebnisseGesamt!V21,"")</f>
        <v/>
      </c>
      <c r="V22" s="8" t="str">
        <f>IF(ISNUMBER(ErgebnisseGesamt!W21),ErgebnisseGesamt!W21,"")</f>
        <v/>
      </c>
      <c r="W22" s="8" t="str">
        <f>IF(ISNUMBER(ErgebnisseGesamt!X21),ErgebnisseGesamt!X21,"")</f>
        <v/>
      </c>
      <c r="X22" s="9" t="str">
        <f>IF(ISNUMBER(ErgebnisseGesamt!Y21),ErgebnisseGesamt!Y21,"")</f>
        <v/>
      </c>
    </row>
    <row r="23" spans="1:24" ht="12.75" customHeight="1" x14ac:dyDescent="0.2">
      <c r="A23" s="10" t="str">
        <f>ErgebnisseGesamt!A22</f>
        <v xml:space="preserve">41016     </v>
      </c>
      <c r="B23" s="21" t="str">
        <f>ErgebnisseGesamt!B22</f>
        <v>Oftering</v>
      </c>
      <c r="C23" s="26">
        <f>ErgebnisseGesamt!C22</f>
        <v>147</v>
      </c>
      <c r="D23" s="27">
        <f>ErgebnisseGesamt!D22</f>
        <v>8</v>
      </c>
      <c r="E23" s="26">
        <f>ErgebnisseGesamt!E22</f>
        <v>91</v>
      </c>
      <c r="F23" s="7">
        <f>ErgebnisseGesamt!G22</f>
        <v>0</v>
      </c>
      <c r="G23" s="27">
        <f>ErgebnisseGesamt!H22</f>
        <v>91</v>
      </c>
      <c r="H23" s="26">
        <f>ErgebnisseGesamt!I22</f>
        <v>58</v>
      </c>
      <c r="I23" s="7">
        <f>ErgebnisseGesamt!J22</f>
        <v>9</v>
      </c>
      <c r="J23" s="7">
        <f>ErgebnisseGesamt!K22</f>
        <v>8</v>
      </c>
      <c r="K23" s="7">
        <f>ErgebnisseGesamt!L22</f>
        <v>4</v>
      </c>
      <c r="L23" s="27">
        <f>ErgebnisseGesamt!M22</f>
        <v>12</v>
      </c>
      <c r="M23" s="145">
        <f>ErgebnisseGesamt!N22</f>
        <v>7</v>
      </c>
      <c r="N23" s="7">
        <f>ErgebnisseGesamt!O22</f>
        <v>6</v>
      </c>
      <c r="O23" s="7">
        <f>ErgebnisseGesamt!P22</f>
        <v>0</v>
      </c>
      <c r="P23" s="7">
        <f>ErgebnisseGesamt!Q22</f>
        <v>0</v>
      </c>
      <c r="Q23" s="7">
        <f>ErgebnisseGesamt!R22</f>
        <v>0</v>
      </c>
      <c r="R23" s="27">
        <f>ErgebnisseGesamt!S22</f>
        <v>1</v>
      </c>
      <c r="S23" s="34" t="str">
        <f>ErgebnisseGesamt!T22</f>
        <v xml:space="preserve">   </v>
      </c>
      <c r="T23" s="36" t="str">
        <f>IF(ISNUMBER(ErgebnisseGesamt!U22),ErgebnisseGesamt!U22,"")</f>
        <v/>
      </c>
      <c r="U23" s="8" t="str">
        <f>IF(ISNUMBER(ErgebnisseGesamt!V22),ErgebnisseGesamt!V22,"")</f>
        <v/>
      </c>
      <c r="V23" s="8" t="str">
        <f>IF(ISNUMBER(ErgebnisseGesamt!W22),ErgebnisseGesamt!W22,"")</f>
        <v/>
      </c>
      <c r="W23" s="8" t="str">
        <f>IF(ISNUMBER(ErgebnisseGesamt!X22),ErgebnisseGesamt!X22,"")</f>
        <v/>
      </c>
      <c r="X23" s="9" t="str">
        <f>IF(ISNUMBER(ErgebnisseGesamt!Y22),ErgebnisseGesamt!Y22,"")</f>
        <v/>
      </c>
    </row>
    <row r="24" spans="1:24" ht="12.75" customHeight="1" x14ac:dyDescent="0.2">
      <c r="A24" s="10" t="str">
        <f>ErgebnisseGesamt!A23</f>
        <v xml:space="preserve">41017     </v>
      </c>
      <c r="B24" s="21" t="str">
        <f>ErgebnisseGesamt!B23</f>
        <v>Pasching</v>
      </c>
      <c r="C24" s="26">
        <f>ErgebnisseGesamt!C23</f>
        <v>171</v>
      </c>
      <c r="D24" s="27">
        <f>ErgebnisseGesamt!D23</f>
        <v>24</v>
      </c>
      <c r="E24" s="26">
        <f>ErgebnisseGesamt!E23</f>
        <v>75</v>
      </c>
      <c r="F24" s="7">
        <f>ErgebnisseGesamt!G23</f>
        <v>0</v>
      </c>
      <c r="G24" s="27">
        <f>ErgebnisseGesamt!H23</f>
        <v>75</v>
      </c>
      <c r="H24" s="26">
        <f>ErgebnisseGesamt!I23</f>
        <v>59</v>
      </c>
      <c r="I24" s="7">
        <f>ErgebnisseGesamt!J23</f>
        <v>3</v>
      </c>
      <c r="J24" s="7">
        <f>ErgebnisseGesamt!K23</f>
        <v>3</v>
      </c>
      <c r="K24" s="7">
        <f>ErgebnisseGesamt!L23</f>
        <v>6</v>
      </c>
      <c r="L24" s="27">
        <f>ErgebnisseGesamt!M23</f>
        <v>4</v>
      </c>
      <c r="M24" s="145">
        <f>ErgebnisseGesamt!N23</f>
        <v>7</v>
      </c>
      <c r="N24" s="7">
        <f>ErgebnisseGesamt!O23</f>
        <v>7</v>
      </c>
      <c r="O24" s="7">
        <f>ErgebnisseGesamt!P23</f>
        <v>0</v>
      </c>
      <c r="P24" s="7">
        <f>ErgebnisseGesamt!Q23</f>
        <v>0</v>
      </c>
      <c r="Q24" s="7">
        <f>ErgebnisseGesamt!R23</f>
        <v>0</v>
      </c>
      <c r="R24" s="27">
        <f>ErgebnisseGesamt!S23</f>
        <v>0</v>
      </c>
      <c r="S24" s="34" t="str">
        <f>ErgebnisseGesamt!T23</f>
        <v xml:space="preserve">   </v>
      </c>
      <c r="T24" s="36" t="str">
        <f>IF(ISNUMBER(ErgebnisseGesamt!U23),ErgebnisseGesamt!U23,"")</f>
        <v/>
      </c>
      <c r="U24" s="8" t="str">
        <f>IF(ISNUMBER(ErgebnisseGesamt!V23),ErgebnisseGesamt!V23,"")</f>
        <v/>
      </c>
      <c r="V24" s="8" t="str">
        <f>IF(ISNUMBER(ErgebnisseGesamt!W23),ErgebnisseGesamt!W23,"")</f>
        <v/>
      </c>
      <c r="W24" s="8" t="str">
        <f>IF(ISNUMBER(ErgebnisseGesamt!X23),ErgebnisseGesamt!X23,"")</f>
        <v/>
      </c>
      <c r="X24" s="9" t="str">
        <f>IF(ISNUMBER(ErgebnisseGesamt!Y23),ErgebnisseGesamt!Y23,"")</f>
        <v/>
      </c>
    </row>
    <row r="25" spans="1:24" ht="12.75" customHeight="1" x14ac:dyDescent="0.2">
      <c r="A25" s="10" t="str">
        <f>ErgebnisseGesamt!A24</f>
        <v xml:space="preserve">41018     </v>
      </c>
      <c r="B25" s="21" t="str">
        <f>ErgebnisseGesamt!B24</f>
        <v>Piberbach</v>
      </c>
      <c r="C25" s="26">
        <f>ErgebnisseGesamt!C24</f>
        <v>210</v>
      </c>
      <c r="D25" s="27">
        <f>ErgebnisseGesamt!D24</f>
        <v>34</v>
      </c>
      <c r="E25" s="26">
        <f>ErgebnisseGesamt!E24</f>
        <v>134</v>
      </c>
      <c r="F25" s="7">
        <f>ErgebnisseGesamt!G24</f>
        <v>2</v>
      </c>
      <c r="G25" s="27">
        <f>ErgebnisseGesamt!H24</f>
        <v>132</v>
      </c>
      <c r="H25" s="26">
        <f>ErgebnisseGesamt!I24</f>
        <v>81</v>
      </c>
      <c r="I25" s="7">
        <f>ErgebnisseGesamt!J24</f>
        <v>27</v>
      </c>
      <c r="J25" s="7">
        <f>ErgebnisseGesamt!K24</f>
        <v>11</v>
      </c>
      <c r="K25" s="7">
        <f>ErgebnisseGesamt!L24</f>
        <v>2</v>
      </c>
      <c r="L25" s="27">
        <f>ErgebnisseGesamt!M24</f>
        <v>11</v>
      </c>
      <c r="M25" s="145">
        <f>ErgebnisseGesamt!N24</f>
        <v>7</v>
      </c>
      <c r="N25" s="7">
        <f>ErgebnisseGesamt!O24</f>
        <v>5</v>
      </c>
      <c r="O25" s="7">
        <f>ErgebnisseGesamt!P24</f>
        <v>1</v>
      </c>
      <c r="P25" s="7">
        <f>ErgebnisseGesamt!Q24</f>
        <v>0</v>
      </c>
      <c r="Q25" s="7">
        <f>ErgebnisseGesamt!R24</f>
        <v>0</v>
      </c>
      <c r="R25" s="27">
        <f>ErgebnisseGesamt!S24</f>
        <v>0</v>
      </c>
      <c r="S25" s="34" t="str">
        <f>ErgebnisseGesamt!T24</f>
        <v>Los</v>
      </c>
      <c r="T25" s="36">
        <f>IF(ISNUMBER(ErgebnisseGesamt!U24),ErgebnisseGesamt!U24,"")</f>
        <v>1</v>
      </c>
      <c r="U25" s="8">
        <f>IF(ISNUMBER(ErgebnisseGesamt!V24),ErgebnisseGesamt!V24,"")</f>
        <v>0</v>
      </c>
      <c r="V25" s="8" t="str">
        <f>IF(ISNUMBER(ErgebnisseGesamt!W24),ErgebnisseGesamt!W24,"")</f>
        <v/>
      </c>
      <c r="W25" s="8" t="str">
        <f>IF(ISNUMBER(ErgebnisseGesamt!X24),ErgebnisseGesamt!X24,"")</f>
        <v/>
      </c>
      <c r="X25" s="9" t="str">
        <f>IF(ISNUMBER(ErgebnisseGesamt!Y24),ErgebnisseGesamt!Y24,"")</f>
        <v/>
      </c>
    </row>
    <row r="26" spans="1:24" ht="12.75" customHeight="1" x14ac:dyDescent="0.2">
      <c r="A26" s="10" t="str">
        <f>ErgebnisseGesamt!A25</f>
        <v xml:space="preserve">41019     </v>
      </c>
      <c r="B26" s="21" t="str">
        <f>ErgebnisseGesamt!B25</f>
        <v>Pucking</v>
      </c>
      <c r="C26" s="26">
        <f>ErgebnisseGesamt!C25</f>
        <v>231</v>
      </c>
      <c r="D26" s="27">
        <f>ErgebnisseGesamt!D25</f>
        <v>11</v>
      </c>
      <c r="E26" s="26">
        <f>ErgebnisseGesamt!E25</f>
        <v>106</v>
      </c>
      <c r="F26" s="7">
        <f>ErgebnisseGesamt!G25</f>
        <v>1</v>
      </c>
      <c r="G26" s="27">
        <f>ErgebnisseGesamt!H25</f>
        <v>105</v>
      </c>
      <c r="H26" s="26">
        <f>ErgebnisseGesamt!I25</f>
        <v>71</v>
      </c>
      <c r="I26" s="7">
        <f>ErgebnisseGesamt!J25</f>
        <v>14</v>
      </c>
      <c r="J26" s="7">
        <f>ErgebnisseGesamt!K25</f>
        <v>6</v>
      </c>
      <c r="K26" s="7">
        <f>ErgebnisseGesamt!L25</f>
        <v>0</v>
      </c>
      <c r="L26" s="27">
        <f>ErgebnisseGesamt!M25</f>
        <v>14</v>
      </c>
      <c r="M26" s="145">
        <f>ErgebnisseGesamt!N25</f>
        <v>7</v>
      </c>
      <c r="N26" s="7">
        <f>ErgebnisseGesamt!O25</f>
        <v>5</v>
      </c>
      <c r="O26" s="7">
        <f>ErgebnisseGesamt!P25</f>
        <v>1</v>
      </c>
      <c r="P26" s="7">
        <f>ErgebnisseGesamt!Q25</f>
        <v>0</v>
      </c>
      <c r="Q26" s="7">
        <f>ErgebnisseGesamt!R25</f>
        <v>0</v>
      </c>
      <c r="R26" s="27">
        <f>ErgebnisseGesamt!S25</f>
        <v>1</v>
      </c>
      <c r="S26" s="34" t="str">
        <f>ErgebnisseGesamt!T25</f>
        <v xml:space="preserve">   </v>
      </c>
      <c r="T26" s="36" t="str">
        <f>IF(ISNUMBER(ErgebnisseGesamt!U25),ErgebnisseGesamt!U25,"")</f>
        <v/>
      </c>
      <c r="U26" s="8" t="str">
        <f>IF(ISNUMBER(ErgebnisseGesamt!V25),ErgebnisseGesamt!V25,"")</f>
        <v/>
      </c>
      <c r="V26" s="8" t="str">
        <f>IF(ISNUMBER(ErgebnisseGesamt!W25),ErgebnisseGesamt!W25,"")</f>
        <v/>
      </c>
      <c r="W26" s="8" t="str">
        <f>IF(ISNUMBER(ErgebnisseGesamt!X25),ErgebnisseGesamt!X25,"")</f>
        <v/>
      </c>
      <c r="X26" s="9" t="str">
        <f>IF(ISNUMBER(ErgebnisseGesamt!Y25),ErgebnisseGesamt!Y25,"")</f>
        <v/>
      </c>
    </row>
    <row r="27" spans="1:24" ht="12.75" customHeight="1" x14ac:dyDescent="0.2">
      <c r="A27" s="10" t="str">
        <f>ErgebnisseGesamt!A26</f>
        <v xml:space="preserve">41020     </v>
      </c>
      <c r="B27" s="21" t="str">
        <f>ErgebnisseGesamt!B26</f>
        <v>Sankt Marien</v>
      </c>
      <c r="C27" s="26">
        <f>ErgebnisseGesamt!C26</f>
        <v>393</v>
      </c>
      <c r="D27" s="27">
        <f>ErgebnisseGesamt!D26</f>
        <v>78</v>
      </c>
      <c r="E27" s="26">
        <f>ErgebnisseGesamt!E26</f>
        <v>233</v>
      </c>
      <c r="F27" s="7">
        <f>ErgebnisseGesamt!G26</f>
        <v>6</v>
      </c>
      <c r="G27" s="27">
        <f>ErgebnisseGesamt!H26</f>
        <v>227</v>
      </c>
      <c r="H27" s="26">
        <f>ErgebnisseGesamt!I26</f>
        <v>178</v>
      </c>
      <c r="I27" s="7">
        <f>ErgebnisseGesamt!J26</f>
        <v>33</v>
      </c>
      <c r="J27" s="7">
        <f>ErgebnisseGesamt!K26</f>
        <v>4</v>
      </c>
      <c r="K27" s="7">
        <f>ErgebnisseGesamt!L26</f>
        <v>2</v>
      </c>
      <c r="L27" s="27">
        <f>ErgebnisseGesamt!M26</f>
        <v>10</v>
      </c>
      <c r="M27" s="145">
        <f>ErgebnisseGesamt!N26</f>
        <v>7</v>
      </c>
      <c r="N27" s="7">
        <f>ErgebnisseGesamt!O26</f>
        <v>6</v>
      </c>
      <c r="O27" s="7">
        <f>ErgebnisseGesamt!P26</f>
        <v>1</v>
      </c>
      <c r="P27" s="7">
        <f>ErgebnisseGesamt!Q26</f>
        <v>0</v>
      </c>
      <c r="Q27" s="7">
        <f>ErgebnisseGesamt!R26</f>
        <v>0</v>
      </c>
      <c r="R27" s="27">
        <f>ErgebnisseGesamt!S26</f>
        <v>0</v>
      </c>
      <c r="S27" s="34" t="str">
        <f>ErgebnisseGesamt!T26</f>
        <v xml:space="preserve">   </v>
      </c>
      <c r="T27" s="36" t="str">
        <f>IF(ISNUMBER(ErgebnisseGesamt!U26),ErgebnisseGesamt!U26,"")</f>
        <v/>
      </c>
      <c r="U27" s="8" t="str">
        <f>IF(ISNUMBER(ErgebnisseGesamt!V26),ErgebnisseGesamt!V26,"")</f>
        <v/>
      </c>
      <c r="V27" s="8" t="str">
        <f>IF(ISNUMBER(ErgebnisseGesamt!W26),ErgebnisseGesamt!W26,"")</f>
        <v/>
      </c>
      <c r="W27" s="8" t="str">
        <f>IF(ISNUMBER(ErgebnisseGesamt!X26),ErgebnisseGesamt!X26,"")</f>
        <v/>
      </c>
      <c r="X27" s="9" t="str">
        <f>IF(ISNUMBER(ErgebnisseGesamt!Y26),ErgebnisseGesamt!Y26,"")</f>
        <v/>
      </c>
    </row>
    <row r="28" spans="1:24" ht="12.75" customHeight="1" x14ac:dyDescent="0.2">
      <c r="A28" s="10" t="str">
        <f>ErgebnisseGesamt!A27</f>
        <v xml:space="preserve">41021     </v>
      </c>
      <c r="B28" s="21" t="str">
        <f>ErgebnisseGesamt!B27</f>
        <v>Traun</v>
      </c>
      <c r="C28" s="26">
        <f>ErgebnisseGesamt!C27</f>
        <v>130</v>
      </c>
      <c r="D28" s="27">
        <f>ErgebnisseGesamt!D27</f>
        <v>25</v>
      </c>
      <c r="E28" s="26">
        <f>ErgebnisseGesamt!E27</f>
        <v>61</v>
      </c>
      <c r="F28" s="7">
        <f>ErgebnisseGesamt!G27</f>
        <v>0</v>
      </c>
      <c r="G28" s="27">
        <f>ErgebnisseGesamt!H27</f>
        <v>61</v>
      </c>
      <c r="H28" s="26">
        <f>ErgebnisseGesamt!I27</f>
        <v>38</v>
      </c>
      <c r="I28" s="7">
        <f>ErgebnisseGesamt!J27</f>
        <v>5</v>
      </c>
      <c r="J28" s="7">
        <f>ErgebnisseGesamt!K27</f>
        <v>5</v>
      </c>
      <c r="K28" s="7">
        <f>ErgebnisseGesamt!L27</f>
        <v>2</v>
      </c>
      <c r="L28" s="27">
        <f>ErgebnisseGesamt!M27</f>
        <v>11</v>
      </c>
      <c r="M28" s="145">
        <f>ErgebnisseGesamt!N27</f>
        <v>7</v>
      </c>
      <c r="N28" s="7">
        <f>ErgebnisseGesamt!O27</f>
        <v>6</v>
      </c>
      <c r="O28" s="7">
        <f>ErgebnisseGesamt!P27</f>
        <v>0</v>
      </c>
      <c r="P28" s="7">
        <f>ErgebnisseGesamt!Q27</f>
        <v>0</v>
      </c>
      <c r="Q28" s="7">
        <f>ErgebnisseGesamt!R27</f>
        <v>0</v>
      </c>
      <c r="R28" s="27">
        <f>ErgebnisseGesamt!S27</f>
        <v>1</v>
      </c>
      <c r="S28" s="34" t="str">
        <f>ErgebnisseGesamt!T27</f>
        <v xml:space="preserve">   </v>
      </c>
      <c r="T28" s="36" t="str">
        <f>IF(ISNUMBER(ErgebnisseGesamt!U27),ErgebnisseGesamt!U27,"")</f>
        <v/>
      </c>
      <c r="U28" s="8" t="str">
        <f>IF(ISNUMBER(ErgebnisseGesamt!V27),ErgebnisseGesamt!V27,"")</f>
        <v/>
      </c>
      <c r="V28" s="8" t="str">
        <f>IF(ISNUMBER(ErgebnisseGesamt!W27),ErgebnisseGesamt!W27,"")</f>
        <v/>
      </c>
      <c r="W28" s="8" t="str">
        <f>IF(ISNUMBER(ErgebnisseGesamt!X27),ErgebnisseGesamt!X27,"")</f>
        <v/>
      </c>
      <c r="X28" s="9" t="str">
        <f>IF(ISNUMBER(ErgebnisseGesamt!Y27),ErgebnisseGesamt!Y27,"")</f>
        <v/>
      </c>
    </row>
    <row r="29" spans="1:24" ht="12.75" customHeight="1" x14ac:dyDescent="0.2">
      <c r="A29" s="10" t="str">
        <f>ErgebnisseGesamt!A28</f>
        <v xml:space="preserve">41022     </v>
      </c>
      <c r="B29" s="21" t="str">
        <f>ErgebnisseGesamt!B28</f>
        <v>Wilhering</v>
      </c>
      <c r="C29" s="26">
        <f>ErgebnisseGesamt!C28</f>
        <v>237</v>
      </c>
      <c r="D29" s="27">
        <f>ErgebnisseGesamt!D28</f>
        <v>72</v>
      </c>
      <c r="E29" s="26">
        <f>ErgebnisseGesamt!E28</f>
        <v>156</v>
      </c>
      <c r="F29" s="7">
        <f>ErgebnisseGesamt!G28</f>
        <v>0</v>
      </c>
      <c r="G29" s="27">
        <f>ErgebnisseGesamt!H28</f>
        <v>156</v>
      </c>
      <c r="H29" s="26">
        <f>ErgebnisseGesamt!I28</f>
        <v>102</v>
      </c>
      <c r="I29" s="7">
        <f>ErgebnisseGesamt!J28</f>
        <v>34</v>
      </c>
      <c r="J29" s="7">
        <f>ErgebnisseGesamt!K28</f>
        <v>5</v>
      </c>
      <c r="K29" s="7">
        <f>ErgebnisseGesamt!L28</f>
        <v>3</v>
      </c>
      <c r="L29" s="27">
        <f>ErgebnisseGesamt!M28</f>
        <v>12</v>
      </c>
      <c r="M29" s="145">
        <f>ErgebnisseGesamt!N28</f>
        <v>7</v>
      </c>
      <c r="N29" s="7">
        <f>ErgebnisseGesamt!O28</f>
        <v>5</v>
      </c>
      <c r="O29" s="7">
        <f>ErgebnisseGesamt!P28</f>
        <v>1</v>
      </c>
      <c r="P29" s="7">
        <f>ErgebnisseGesamt!Q28</f>
        <v>0</v>
      </c>
      <c r="Q29" s="7">
        <f>ErgebnisseGesamt!R28</f>
        <v>0</v>
      </c>
      <c r="R29" s="27">
        <f>ErgebnisseGesamt!S28</f>
        <v>0</v>
      </c>
      <c r="S29" s="34" t="str">
        <f>ErgebnisseGesamt!T28</f>
        <v>Los</v>
      </c>
      <c r="T29" s="36">
        <f>IF(ISNUMBER(ErgebnisseGesamt!U28),ErgebnisseGesamt!U28,"")</f>
        <v>0</v>
      </c>
      <c r="U29" s="8">
        <f>IF(ISNUMBER(ErgebnisseGesamt!V28),ErgebnisseGesamt!V28,"")</f>
        <v>1</v>
      </c>
      <c r="V29" s="8" t="str">
        <f>IF(ISNUMBER(ErgebnisseGesamt!W28),ErgebnisseGesamt!W28,"")</f>
        <v/>
      </c>
      <c r="W29" s="8" t="str">
        <f>IF(ISNUMBER(ErgebnisseGesamt!X28),ErgebnisseGesamt!X28,"")</f>
        <v/>
      </c>
      <c r="X29" s="9" t="str">
        <f>IF(ISNUMBER(ErgebnisseGesamt!Y28),ErgebnisseGesamt!Y28,"")</f>
        <v/>
      </c>
    </row>
    <row r="30" spans="1:24" ht="12.75" customHeight="1" x14ac:dyDescent="0.2">
      <c r="A30" s="87" t="str">
        <f>ErgebnisseGesamt!A4</f>
        <v xml:space="preserve">410       </v>
      </c>
      <c r="B30" s="106" t="str">
        <f>ErgebnisseGesamt!B4</f>
        <v>Bezirk Linz-Land</v>
      </c>
      <c r="C30" s="99">
        <f>ErgebnisseGesamt!C4</f>
        <v>5366</v>
      </c>
      <c r="D30" s="109">
        <f>ErgebnisseGesamt!D4</f>
        <v>937</v>
      </c>
      <c r="E30" s="99">
        <f>ErgebnisseGesamt!E4</f>
        <v>2848</v>
      </c>
      <c r="F30" s="110">
        <f>ErgebnisseGesamt!G4</f>
        <v>30</v>
      </c>
      <c r="G30" s="109">
        <f>ErgebnisseGesamt!H4</f>
        <v>2818</v>
      </c>
      <c r="H30" s="99">
        <f>ErgebnisseGesamt!I4</f>
        <v>1998</v>
      </c>
      <c r="I30" s="110">
        <f>ErgebnisseGesamt!J4</f>
        <v>369</v>
      </c>
      <c r="J30" s="111">
        <f>ErgebnisseGesamt!K4</f>
        <v>133</v>
      </c>
      <c r="K30" s="110">
        <f>ErgebnisseGesamt!L4</f>
        <v>69</v>
      </c>
      <c r="L30" s="109">
        <f>ErgebnisseGesamt!M4</f>
        <v>249</v>
      </c>
      <c r="M30" s="121">
        <f>ErgebnisseGesamt!N4</f>
        <v>174</v>
      </c>
      <c r="N30" s="43">
        <f>ErgebnisseGesamt!O4</f>
        <v>145</v>
      </c>
      <c r="O30" s="43">
        <f>ErgebnisseGesamt!P4</f>
        <v>14</v>
      </c>
      <c r="P30" s="43">
        <f>ErgebnisseGesamt!Q4</f>
        <v>2</v>
      </c>
      <c r="Q30" s="43">
        <f>ErgebnisseGesamt!R4</f>
        <v>1</v>
      </c>
      <c r="R30" s="122">
        <f>ErgebnisseGesamt!S4</f>
        <v>10</v>
      </c>
      <c r="S30" s="107" t="str">
        <f>ErgebnisseGesamt!T4</f>
        <v>Los</v>
      </c>
      <c r="T30" s="101">
        <f>IF(ISNUMBER(ErgebnisseGesamt!U4),ErgebnisseGesamt!U4,"")</f>
        <v>1</v>
      </c>
      <c r="U30" s="88">
        <f>IF(ISNUMBER(ErgebnisseGesamt!V4),ErgebnisseGesamt!V4,"")</f>
        <v>1</v>
      </c>
      <c r="V30" s="88" t="str">
        <f>IF(ISNUMBER(ErgebnisseGesamt!W4),ErgebnisseGesamt!W4,"")</f>
        <v/>
      </c>
      <c r="W30" s="88" t="str">
        <f>IF(ISNUMBER(ErgebnisseGesamt!X4),ErgebnisseGesamt!X4,"")</f>
        <v/>
      </c>
      <c r="X30" s="100" t="str">
        <f>IF(ISNUMBER(ErgebnisseGesamt!Y4),ErgebnisseGesamt!Y4,"")</f>
        <v/>
      </c>
    </row>
    <row r="31" spans="1:24" ht="12.75" customHeight="1" x14ac:dyDescent="0.2">
      <c r="A31" s="37"/>
      <c r="B31" s="38"/>
      <c r="C31" s="39"/>
      <c r="D31" s="39"/>
      <c r="E31" s="39"/>
      <c r="F31" s="39"/>
      <c r="G31" s="39"/>
      <c r="H31" s="39"/>
      <c r="I31" s="40"/>
      <c r="J31" s="41"/>
      <c r="L31" s="155" t="s">
        <v>9</v>
      </c>
      <c r="M31" s="146">
        <f>ErgebnisseGesamt!N4</f>
        <v>174</v>
      </c>
      <c r="N31" s="147">
        <f>ErgebnisseGesamt!Z4</f>
        <v>146</v>
      </c>
      <c r="O31" s="147">
        <f>ErgebnisseGesamt!AA4</f>
        <v>15</v>
      </c>
      <c r="P31" s="147">
        <f>ErgebnisseGesamt!AB4</f>
        <v>2</v>
      </c>
      <c r="Q31" s="147">
        <f>ErgebnisseGesamt!AC4</f>
        <v>1</v>
      </c>
      <c r="R31" s="148">
        <f>ErgebnisseGesamt!AD4</f>
        <v>10</v>
      </c>
      <c r="S31" s="39"/>
      <c r="T31" s="39"/>
      <c r="U31" s="39"/>
      <c r="V31" s="39"/>
      <c r="W31" s="39"/>
      <c r="X31" s="42"/>
    </row>
    <row r="32" spans="1:24" x14ac:dyDescent="0.2">
      <c r="A32" s="125"/>
      <c r="B32" s="44"/>
      <c r="C32" s="45"/>
      <c r="D32" s="45"/>
      <c r="E32" s="45"/>
      <c r="F32" s="45"/>
      <c r="G32" s="45"/>
      <c r="H32" s="46"/>
      <c r="I32" s="47"/>
      <c r="J32" s="47"/>
      <c r="K32" s="47"/>
      <c r="L32" s="47"/>
      <c r="M32" s="48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9"/>
    </row>
    <row r="33" spans="1:24" x14ac:dyDescent="0.2">
      <c r="A33" s="128"/>
      <c r="B33" s="53" t="s">
        <v>10</v>
      </c>
      <c r="C33" s="54"/>
      <c r="D33" s="55" t="s">
        <v>11</v>
      </c>
      <c r="E33" s="56" t="s">
        <v>12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50"/>
    </row>
    <row r="34" spans="1:24" x14ac:dyDescent="0.2">
      <c r="A34" s="57">
        <f>ErgebnisseGesamt!BB4</f>
        <v>24</v>
      </c>
      <c r="B34" s="58" t="s">
        <v>13</v>
      </c>
      <c r="C34" s="59" t="s">
        <v>14</v>
      </c>
      <c r="D34" s="60">
        <f>ErgebnisseGesamt!BC4</f>
        <v>24</v>
      </c>
      <c r="E34" s="61">
        <f>ErgebnisseGesamt!BD4</f>
        <v>100</v>
      </c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50"/>
    </row>
    <row r="35" spans="1:24" x14ac:dyDescent="0.2">
      <c r="A35" s="62">
        <f>ErgebnisseGesamt!BE4</f>
        <v>5366</v>
      </c>
      <c r="B35" s="63" t="s">
        <v>15</v>
      </c>
      <c r="C35" s="64" t="s">
        <v>14</v>
      </c>
      <c r="D35" s="65">
        <f>ErgebnisseGesamt!C4</f>
        <v>5366</v>
      </c>
      <c r="E35" s="66">
        <f>ErgebnisseGesamt!BF4</f>
        <v>100</v>
      </c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2"/>
    </row>
  </sheetData>
  <mergeCells count="3">
    <mergeCell ref="M4:X4"/>
    <mergeCell ref="M5:R5"/>
    <mergeCell ref="T5:X5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2"/>
  <dimension ref="A1:R34"/>
  <sheetViews>
    <sheetView workbookViewId="0">
      <pane ySplit="5" topLeftCell="A6" activePane="bottomLeft" state="frozen"/>
      <selection activeCell="A6" sqref="A6"/>
      <selection pane="bottomLeft" activeCell="A6" sqref="A6"/>
    </sheetView>
  </sheetViews>
  <sheetFormatPr baseColWidth="10" defaultRowHeight="12.75" x14ac:dyDescent="0.2"/>
  <cols>
    <col min="1" max="1" width="5.7109375" style="5" bestFit="1" customWidth="1"/>
    <col min="2" max="2" width="25.7109375" style="5" customWidth="1"/>
    <col min="3" max="18" width="6.42578125" customWidth="1"/>
  </cols>
  <sheetData>
    <row r="1" spans="1:18" x14ac:dyDescent="0.2">
      <c r="A1" s="143" t="str">
        <f>"Landwirtschaftskammerwahl "&amp;TEXT(ErgebnisseGesamt!CG4,"TT. MMMM JJJJ")&amp;" - "&amp;TRIM(ErgebnisseGesamt!CH4)&amp;IF(MID(ErgebnisseGesamt!CH4,1,11)="vorläufiges"," ("&amp;TEXT(ErgebnisseGesamt!CJ4,"hh:mm")&amp;")","")</f>
        <v>Landwirtschaftskammerwahl 24. Jänner 2021 - endgültiges Endergebnis</v>
      </c>
    </row>
    <row r="2" spans="1:18" x14ac:dyDescent="0.2">
      <c r="A2" s="143" t="str">
        <f ca="1">ErgebnisseGesamt!B4&amp;" - " &amp; RIGHT(CELL("dateiname",A1),LEN(CELL("dateiname",A1))-SEARCH("]",CELL("dateiname",A1)))</f>
        <v>Bezirk Linz-Land - Stimmanteile und Veränderung</v>
      </c>
    </row>
    <row r="4" spans="1:18" s="108" customFormat="1" ht="12.75" customHeight="1" x14ac:dyDescent="0.2">
      <c r="A4" s="123"/>
      <c r="B4" s="124"/>
      <c r="C4" s="156" t="str">
        <f>"Landwirtschaftskammerwahl "&amp;YEAR(ErgebnisseGesamt!CG4)&amp;" - Stimmanteile"</f>
        <v>Landwirtschaftskammerwahl 2021 - Stimmanteile</v>
      </c>
      <c r="D4" s="157"/>
      <c r="E4" s="157"/>
      <c r="F4" s="157"/>
      <c r="G4" s="157"/>
      <c r="H4" s="157"/>
      <c r="I4" s="157"/>
      <c r="J4" s="158"/>
      <c r="K4" s="156" t="str">
        <f>"Zu-/Abnahme gegenüber Landwirtschaftskammerwahl " &amp; YEAR(ErgebnisseGesamt!CG4)-6</f>
        <v>Zu-/Abnahme gegenüber Landwirtschaftskammerwahl 2015</v>
      </c>
      <c r="L4" s="157"/>
      <c r="M4" s="157"/>
      <c r="N4" s="157"/>
      <c r="O4" s="157"/>
      <c r="P4" s="157"/>
      <c r="Q4" s="157"/>
      <c r="R4" s="158"/>
    </row>
    <row r="5" spans="1:18" ht="24.75" customHeight="1" x14ac:dyDescent="0.2">
      <c r="A5" s="74" t="s">
        <v>0</v>
      </c>
      <c r="B5" s="75" t="s">
        <v>16</v>
      </c>
      <c r="C5" s="28" t="s">
        <v>17</v>
      </c>
      <c r="D5" s="16" t="s">
        <v>2</v>
      </c>
      <c r="E5" s="29" t="s">
        <v>3</v>
      </c>
      <c r="F5" s="30" t="s">
        <v>46</v>
      </c>
      <c r="G5" s="17" t="s">
        <v>45</v>
      </c>
      <c r="H5" s="17" t="s">
        <v>4</v>
      </c>
      <c r="I5" s="17" t="s">
        <v>5</v>
      </c>
      <c r="J5" s="31" t="s">
        <v>6</v>
      </c>
      <c r="K5" s="28" t="s">
        <v>17</v>
      </c>
      <c r="L5" s="16" t="s">
        <v>2</v>
      </c>
      <c r="M5" s="29" t="s">
        <v>3</v>
      </c>
      <c r="N5" s="30" t="s">
        <v>46</v>
      </c>
      <c r="O5" s="17" t="s">
        <v>45</v>
      </c>
      <c r="P5" s="17" t="s">
        <v>4</v>
      </c>
      <c r="Q5" s="17" t="s">
        <v>5</v>
      </c>
      <c r="R5" s="31" t="s">
        <v>6</v>
      </c>
    </row>
    <row r="6" spans="1:18" ht="12.75" customHeight="1" x14ac:dyDescent="0.2">
      <c r="A6" s="70" t="str">
        <f>ErgebnisseGesamt!A5</f>
        <v xml:space="preserve">40101A    </v>
      </c>
      <c r="B6" s="20" t="str">
        <f>ErgebnisseGesamt!B5</f>
        <v>Linz (Linz-Stadt)</v>
      </c>
      <c r="C6" s="112">
        <f>ErgebnisseGesamt!AE5</f>
        <v>22.37</v>
      </c>
      <c r="D6" s="113">
        <f>ErgebnisseGesamt!AG5</f>
        <v>0</v>
      </c>
      <c r="E6" s="114">
        <f>ErgebnisseGesamt!AH5</f>
        <v>100</v>
      </c>
      <c r="F6" s="112">
        <f>ErgebnisseGesamt!AI5</f>
        <v>48.53</v>
      </c>
      <c r="G6" s="113">
        <f>ErgebnisseGesamt!AJ5</f>
        <v>6.62</v>
      </c>
      <c r="H6" s="113">
        <f>ErgebnisseGesamt!AK5</f>
        <v>3.68</v>
      </c>
      <c r="I6" s="113">
        <f>ErgebnisseGesamt!AL5</f>
        <v>10.29</v>
      </c>
      <c r="J6" s="114">
        <f>ErgebnisseGesamt!AM5</f>
        <v>30.88</v>
      </c>
      <c r="K6" s="112">
        <f>ErgebnisseGesamt!AN5</f>
        <v>6.98</v>
      </c>
      <c r="L6" s="113">
        <f>ErgebnisseGesamt!AP5</f>
        <v>0</v>
      </c>
      <c r="M6" s="114">
        <f>ErgebnisseGesamt!AQ5</f>
        <v>0</v>
      </c>
      <c r="N6" s="112">
        <f>ErgebnisseGesamt!AR5</f>
        <v>-6.86</v>
      </c>
      <c r="O6" s="113">
        <f>ErgebnisseGesamt!AS5</f>
        <v>-0.31</v>
      </c>
      <c r="P6" s="113">
        <f>ErgebnisseGesamt!AT5</f>
        <v>-7.09</v>
      </c>
      <c r="Q6" s="113">
        <f>ErgebnisseGesamt!AU5</f>
        <v>-2.78</v>
      </c>
      <c r="R6" s="114">
        <f>ErgebnisseGesamt!AV5</f>
        <v>17.04</v>
      </c>
    </row>
    <row r="7" spans="1:18" ht="12.75" customHeight="1" x14ac:dyDescent="0.2">
      <c r="A7" s="10" t="str">
        <f>ErgebnisseGesamt!A6</f>
        <v xml:space="preserve">40101C    </v>
      </c>
      <c r="B7" s="21" t="str">
        <f>ErgebnisseGesamt!B6</f>
        <v>Linz (Ebelsberg)</v>
      </c>
      <c r="C7" s="115">
        <f>ErgebnisseGesamt!AE6</f>
        <v>50.68</v>
      </c>
      <c r="D7" s="116">
        <f>ErgebnisseGesamt!AG6</f>
        <v>1.35</v>
      </c>
      <c r="E7" s="117">
        <f>ErgebnisseGesamt!AH6</f>
        <v>98.65</v>
      </c>
      <c r="F7" s="115">
        <f>ErgebnisseGesamt!AI6</f>
        <v>79.45</v>
      </c>
      <c r="G7" s="116">
        <f>ErgebnisseGesamt!AJ6</f>
        <v>5.48</v>
      </c>
      <c r="H7" s="116">
        <f>ErgebnisseGesamt!AK6</f>
        <v>2.74</v>
      </c>
      <c r="I7" s="116">
        <f>ErgebnisseGesamt!AL6</f>
        <v>0</v>
      </c>
      <c r="J7" s="117">
        <f>ErgebnisseGesamt!AM6</f>
        <v>12.33</v>
      </c>
      <c r="K7" s="115">
        <f>ErgebnisseGesamt!AN6</f>
        <v>8.42</v>
      </c>
      <c r="L7" s="116">
        <f>ErgebnisseGesamt!AP6</f>
        <v>-0.06</v>
      </c>
      <c r="M7" s="117">
        <f>ErgebnisseGesamt!AQ6</f>
        <v>0.06</v>
      </c>
      <c r="N7" s="115">
        <f>ErgebnisseGesamt!AR6</f>
        <v>2.31</v>
      </c>
      <c r="O7" s="116">
        <f>ErgebnisseGesamt!AS6</f>
        <v>-3.09</v>
      </c>
      <c r="P7" s="116">
        <f>ErgebnisseGesamt!AT6</f>
        <v>2.74</v>
      </c>
      <c r="Q7" s="116">
        <f>ErgebnisseGesamt!AU6</f>
        <v>-5.71</v>
      </c>
      <c r="R7" s="117">
        <f>ErgebnisseGesamt!AV6</f>
        <v>3.76</v>
      </c>
    </row>
    <row r="8" spans="1:18" ht="12.75" customHeight="1" x14ac:dyDescent="0.2">
      <c r="A8" s="10" t="str">
        <f>ErgebnisseGesamt!A7</f>
        <v xml:space="preserve">41001     </v>
      </c>
      <c r="B8" s="21" t="str">
        <f>ErgebnisseGesamt!B7</f>
        <v>Allhaming</v>
      </c>
      <c r="C8" s="115">
        <f>ErgebnisseGesamt!AE7</f>
        <v>57.58</v>
      </c>
      <c r="D8" s="116">
        <f>ErgebnisseGesamt!AG7</f>
        <v>2.11</v>
      </c>
      <c r="E8" s="117">
        <f>ErgebnisseGesamt!AH7</f>
        <v>97.89</v>
      </c>
      <c r="F8" s="115">
        <f>ErgebnisseGesamt!AI7</f>
        <v>65.59</v>
      </c>
      <c r="G8" s="116">
        <f>ErgebnisseGesamt!AJ7</f>
        <v>22.58</v>
      </c>
      <c r="H8" s="116">
        <f>ErgebnisseGesamt!AK7</f>
        <v>1.08</v>
      </c>
      <c r="I8" s="116">
        <f>ErgebnisseGesamt!AL7</f>
        <v>1.08</v>
      </c>
      <c r="J8" s="117">
        <f>ErgebnisseGesamt!AM7</f>
        <v>9.68</v>
      </c>
      <c r="K8" s="115">
        <f>ErgebnisseGesamt!AN7</f>
        <v>-12.55</v>
      </c>
      <c r="L8" s="116">
        <f>ErgebnisseGesamt!AP7</f>
        <v>0.37</v>
      </c>
      <c r="M8" s="117">
        <f>ErgebnisseGesamt!AQ7</f>
        <v>-0.37</v>
      </c>
      <c r="N8" s="115">
        <f>ErgebnisseGesamt!AR7</f>
        <v>-5.21</v>
      </c>
      <c r="O8" s="116">
        <f>ErgebnisseGesamt!AS7</f>
        <v>4.88</v>
      </c>
      <c r="P8" s="116">
        <f>ErgebnisseGesamt!AT7</f>
        <v>-6.89</v>
      </c>
      <c r="Q8" s="116">
        <f>ErgebnisseGesamt!AU7</f>
        <v>1.08</v>
      </c>
      <c r="R8" s="117">
        <f>ErgebnisseGesamt!AV7</f>
        <v>6.14</v>
      </c>
    </row>
    <row r="9" spans="1:18" ht="12.75" customHeight="1" x14ac:dyDescent="0.2">
      <c r="A9" s="10" t="str">
        <f>ErgebnisseGesamt!A8</f>
        <v xml:space="preserve">41002     </v>
      </c>
      <c r="B9" s="21" t="str">
        <f>ErgebnisseGesamt!B8</f>
        <v>Ansfelden</v>
      </c>
      <c r="C9" s="115">
        <f>ErgebnisseGesamt!AE8</f>
        <v>66.56</v>
      </c>
      <c r="D9" s="116">
        <f>ErgebnisseGesamt!AG8</f>
        <v>1.01</v>
      </c>
      <c r="E9" s="117">
        <f>ErgebnisseGesamt!AH8</f>
        <v>98.99</v>
      </c>
      <c r="F9" s="115">
        <f>ErgebnisseGesamt!AI8</f>
        <v>77.66</v>
      </c>
      <c r="G9" s="116">
        <f>ErgebnisseGesamt!AJ8</f>
        <v>6.6</v>
      </c>
      <c r="H9" s="116">
        <f>ErgebnisseGesamt!AK8</f>
        <v>5.58</v>
      </c>
      <c r="I9" s="116">
        <f>ErgebnisseGesamt!AL8</f>
        <v>4.0599999999999996</v>
      </c>
      <c r="J9" s="117">
        <f>ErgebnisseGesamt!AM8</f>
        <v>6.09</v>
      </c>
      <c r="K9" s="115">
        <f>ErgebnisseGesamt!AN8</f>
        <v>11.18</v>
      </c>
      <c r="L9" s="116">
        <f>ErgebnisseGesamt!AP8</f>
        <v>-2.98</v>
      </c>
      <c r="M9" s="117">
        <f>ErgebnisseGesamt!AQ8</f>
        <v>2.98</v>
      </c>
      <c r="N9" s="115">
        <f>ErgebnisseGesamt!AR8</f>
        <v>-1.0900000000000001</v>
      </c>
      <c r="O9" s="116">
        <f>ErgebnisseGesamt!AS8</f>
        <v>1.94</v>
      </c>
      <c r="P9" s="116">
        <f>ErgebnisseGesamt!AT8</f>
        <v>-3.74</v>
      </c>
      <c r="Q9" s="116">
        <f>ErgebnisseGesamt!AU8</f>
        <v>3.54</v>
      </c>
      <c r="R9" s="117">
        <f>ErgebnisseGesamt!AV8</f>
        <v>-0.64</v>
      </c>
    </row>
    <row r="10" spans="1:18" ht="12.75" customHeight="1" x14ac:dyDescent="0.2">
      <c r="A10" s="10" t="str">
        <f>ErgebnisseGesamt!A9</f>
        <v xml:space="preserve">41003     </v>
      </c>
      <c r="B10" s="21" t="str">
        <f>ErgebnisseGesamt!B9</f>
        <v>Asten</v>
      </c>
      <c r="C10" s="115">
        <f>ErgebnisseGesamt!AE9</f>
        <v>69.7</v>
      </c>
      <c r="D10" s="116">
        <f>ErgebnisseGesamt!AG9</f>
        <v>0</v>
      </c>
      <c r="E10" s="117">
        <f>ErgebnisseGesamt!AH9</f>
        <v>100</v>
      </c>
      <c r="F10" s="115">
        <f>ErgebnisseGesamt!AI9</f>
        <v>76.09</v>
      </c>
      <c r="G10" s="116">
        <f>ErgebnisseGesamt!AJ9</f>
        <v>19.57</v>
      </c>
      <c r="H10" s="116">
        <f>ErgebnisseGesamt!AK9</f>
        <v>0</v>
      </c>
      <c r="I10" s="116">
        <f>ErgebnisseGesamt!AL9</f>
        <v>2.17</v>
      </c>
      <c r="J10" s="117">
        <f>ErgebnisseGesamt!AM9</f>
        <v>2.17</v>
      </c>
      <c r="K10" s="115">
        <f>ErgebnisseGesamt!AN9</f>
        <v>9.9700000000000006</v>
      </c>
      <c r="L10" s="116">
        <f>ErgebnisseGesamt!AP9</f>
        <v>-2.33</v>
      </c>
      <c r="M10" s="117">
        <f>ErgebnisseGesamt!AQ9</f>
        <v>2.33</v>
      </c>
      <c r="N10" s="115">
        <f>ErgebnisseGesamt!AR9</f>
        <v>4.66</v>
      </c>
      <c r="O10" s="116">
        <f>ErgebnisseGesamt!AS9</f>
        <v>0.52</v>
      </c>
      <c r="P10" s="116">
        <f>ErgebnisseGesamt!AT9</f>
        <v>0</v>
      </c>
      <c r="Q10" s="116">
        <f>ErgebnisseGesamt!AU9</f>
        <v>-4.97</v>
      </c>
      <c r="R10" s="117">
        <f>ErgebnisseGesamt!AV9</f>
        <v>-0.21</v>
      </c>
    </row>
    <row r="11" spans="1:18" ht="12.75" customHeight="1" x14ac:dyDescent="0.2">
      <c r="A11" s="10" t="str">
        <f>ErgebnisseGesamt!A10</f>
        <v xml:space="preserve">41004     </v>
      </c>
      <c r="B11" s="21" t="str">
        <f>ErgebnisseGesamt!B10</f>
        <v>Eggendorf im Traunkreis</v>
      </c>
      <c r="C11" s="115">
        <f>ErgebnisseGesamt!AE10</f>
        <v>54.26</v>
      </c>
      <c r="D11" s="116">
        <f>ErgebnisseGesamt!AG10</f>
        <v>1.96</v>
      </c>
      <c r="E11" s="117">
        <f>ErgebnisseGesamt!AH10</f>
        <v>98.04</v>
      </c>
      <c r="F11" s="115">
        <f>ErgebnisseGesamt!AI10</f>
        <v>74</v>
      </c>
      <c r="G11" s="116">
        <f>ErgebnisseGesamt!AJ10</f>
        <v>20</v>
      </c>
      <c r="H11" s="116">
        <f>ErgebnisseGesamt!AK10</f>
        <v>6</v>
      </c>
      <c r="I11" s="116">
        <f>ErgebnisseGesamt!AL10</f>
        <v>0</v>
      </c>
      <c r="J11" s="117">
        <f>ErgebnisseGesamt!AM10</f>
        <v>0</v>
      </c>
      <c r="K11" s="115">
        <f>ErgebnisseGesamt!AN10</f>
        <v>-3.93</v>
      </c>
      <c r="L11" s="116">
        <f>ErgebnisseGesamt!AP10</f>
        <v>0.4</v>
      </c>
      <c r="M11" s="117">
        <f>ErgebnisseGesamt!AQ10</f>
        <v>-0.4</v>
      </c>
      <c r="N11" s="115">
        <f>ErgebnisseGesamt!AR10</f>
        <v>2.57</v>
      </c>
      <c r="O11" s="116">
        <f>ErgebnisseGesamt!AS10</f>
        <v>7.3</v>
      </c>
      <c r="P11" s="116">
        <f>ErgebnisseGesamt!AT10</f>
        <v>-0.35</v>
      </c>
      <c r="Q11" s="116">
        <f>ErgebnisseGesamt!AU10</f>
        <v>0</v>
      </c>
      <c r="R11" s="117">
        <f>ErgebnisseGesamt!AV10</f>
        <v>-9.52</v>
      </c>
    </row>
    <row r="12" spans="1:18" ht="12.75" customHeight="1" x14ac:dyDescent="0.2">
      <c r="A12" s="10" t="str">
        <f>ErgebnisseGesamt!A11</f>
        <v xml:space="preserve">41005     </v>
      </c>
      <c r="B12" s="21" t="str">
        <f>ErgebnisseGesamt!B11</f>
        <v>Enns</v>
      </c>
      <c r="C12" s="115">
        <f>ErgebnisseGesamt!AE11</f>
        <v>50.21</v>
      </c>
      <c r="D12" s="116">
        <f>ErgebnisseGesamt!AG11</f>
        <v>0</v>
      </c>
      <c r="E12" s="117">
        <f>ErgebnisseGesamt!AH11</f>
        <v>100</v>
      </c>
      <c r="F12" s="115">
        <f>ErgebnisseGesamt!AI11</f>
        <v>87.7</v>
      </c>
      <c r="G12" s="116">
        <f>ErgebnisseGesamt!AJ11</f>
        <v>5.74</v>
      </c>
      <c r="H12" s="116">
        <f>ErgebnisseGesamt!AK11</f>
        <v>0.82</v>
      </c>
      <c r="I12" s="116">
        <f>ErgebnisseGesamt!AL11</f>
        <v>0.82</v>
      </c>
      <c r="J12" s="117">
        <f>ErgebnisseGesamt!AM11</f>
        <v>4.92</v>
      </c>
      <c r="K12" s="115">
        <f>ErgebnisseGesamt!AN11</f>
        <v>0.69</v>
      </c>
      <c r="L12" s="116">
        <f>ErgebnisseGesamt!AP11</f>
        <v>0</v>
      </c>
      <c r="M12" s="117">
        <f>ErgebnisseGesamt!AQ11</f>
        <v>0</v>
      </c>
      <c r="N12" s="115">
        <f>ErgebnisseGesamt!AR11</f>
        <v>1.52</v>
      </c>
      <c r="O12" s="116">
        <f>ErgebnisseGesamt!AS11</f>
        <v>1.79</v>
      </c>
      <c r="P12" s="116">
        <f>ErgebnisseGesamt!AT11</f>
        <v>-5.76</v>
      </c>
      <c r="Q12" s="116">
        <f>ErgebnisseGesamt!AU11</f>
        <v>0.82</v>
      </c>
      <c r="R12" s="117">
        <f>ErgebnisseGesamt!AV11</f>
        <v>1.63</v>
      </c>
    </row>
    <row r="13" spans="1:18" ht="12.75" customHeight="1" x14ac:dyDescent="0.2">
      <c r="A13" s="10" t="str">
        <f>ErgebnisseGesamt!A12</f>
        <v xml:space="preserve">41006     </v>
      </c>
      <c r="B13" s="21" t="str">
        <f>ErgebnisseGesamt!B12</f>
        <v>Hargelsberg</v>
      </c>
      <c r="C13" s="115">
        <f>ErgebnisseGesamt!AE12</f>
        <v>59.38</v>
      </c>
      <c r="D13" s="116">
        <f>ErgebnisseGesamt!AG12</f>
        <v>0</v>
      </c>
      <c r="E13" s="117">
        <f>ErgebnisseGesamt!AH12</f>
        <v>100</v>
      </c>
      <c r="F13" s="115">
        <f>ErgebnisseGesamt!AI12</f>
        <v>82.89</v>
      </c>
      <c r="G13" s="116">
        <f>ErgebnisseGesamt!AJ12</f>
        <v>9.2100000000000009</v>
      </c>
      <c r="H13" s="116">
        <f>ErgebnisseGesamt!AK12</f>
        <v>5.26</v>
      </c>
      <c r="I13" s="116">
        <f>ErgebnisseGesamt!AL12</f>
        <v>1.32</v>
      </c>
      <c r="J13" s="117">
        <f>ErgebnisseGesamt!AM12</f>
        <v>1.32</v>
      </c>
      <c r="K13" s="115">
        <f>ErgebnisseGesamt!AN12</f>
        <v>-7.55</v>
      </c>
      <c r="L13" s="116">
        <f>ErgebnisseGesamt!AP12</f>
        <v>-7.06</v>
      </c>
      <c r="M13" s="117">
        <f>ErgebnisseGesamt!AQ12</f>
        <v>7.06</v>
      </c>
      <c r="N13" s="115">
        <f>ErgebnisseGesamt!AR12</f>
        <v>-4.45</v>
      </c>
      <c r="O13" s="116">
        <f>ErgebnisseGesamt!AS12</f>
        <v>2.88</v>
      </c>
      <c r="P13" s="116">
        <f>ErgebnisseGesamt!AT12</f>
        <v>0.2</v>
      </c>
      <c r="Q13" s="116">
        <f>ErgebnisseGesamt!AU12</f>
        <v>0.05</v>
      </c>
      <c r="R13" s="117">
        <f>ErgebnisseGesamt!AV12</f>
        <v>1.32</v>
      </c>
    </row>
    <row r="14" spans="1:18" ht="12.75" customHeight="1" x14ac:dyDescent="0.2">
      <c r="A14" s="10" t="str">
        <f>ErgebnisseGesamt!A13</f>
        <v xml:space="preserve">41007     </v>
      </c>
      <c r="B14" s="21" t="str">
        <f>ErgebnisseGesamt!B13</f>
        <v>Hörsching</v>
      </c>
      <c r="C14" s="115">
        <f>ErgebnisseGesamt!AE13</f>
        <v>55.08</v>
      </c>
      <c r="D14" s="116">
        <f>ErgebnisseGesamt!AG13</f>
        <v>0</v>
      </c>
      <c r="E14" s="117">
        <f>ErgebnisseGesamt!AH13</f>
        <v>100</v>
      </c>
      <c r="F14" s="115">
        <f>ErgebnisseGesamt!AI13</f>
        <v>65.05</v>
      </c>
      <c r="G14" s="116">
        <f>ErgebnisseGesamt!AJ13</f>
        <v>19.420000000000002</v>
      </c>
      <c r="H14" s="116">
        <f>ErgebnisseGesamt!AK13</f>
        <v>4.8499999999999996</v>
      </c>
      <c r="I14" s="116">
        <f>ErgebnisseGesamt!AL13</f>
        <v>0.97</v>
      </c>
      <c r="J14" s="117">
        <f>ErgebnisseGesamt!AM13</f>
        <v>9.7100000000000009</v>
      </c>
      <c r="K14" s="115">
        <f>ErgebnisseGesamt!AN13</f>
        <v>-7.42</v>
      </c>
      <c r="L14" s="116">
        <f>ErgebnisseGesamt!AP13</f>
        <v>0</v>
      </c>
      <c r="M14" s="117">
        <f>ErgebnisseGesamt!AQ13</f>
        <v>0</v>
      </c>
      <c r="N14" s="115">
        <f>ErgebnisseGesamt!AR13</f>
        <v>-8.0500000000000007</v>
      </c>
      <c r="O14" s="116">
        <f>ErgebnisseGesamt!AS13</f>
        <v>11.14</v>
      </c>
      <c r="P14" s="116">
        <f>ErgebnisseGesamt!AT13</f>
        <v>1.41</v>
      </c>
      <c r="Q14" s="116">
        <f>ErgebnisseGesamt!AU13</f>
        <v>-2.48</v>
      </c>
      <c r="R14" s="117">
        <f>ErgebnisseGesamt!AV13</f>
        <v>-2.02</v>
      </c>
    </row>
    <row r="15" spans="1:18" ht="12.75" customHeight="1" x14ac:dyDescent="0.2">
      <c r="A15" s="10" t="str">
        <f>ErgebnisseGesamt!A14</f>
        <v xml:space="preserve">41008     </v>
      </c>
      <c r="B15" s="21" t="str">
        <f>ErgebnisseGesamt!B14</f>
        <v>Hofkirchen im Traunkreis</v>
      </c>
      <c r="C15" s="115">
        <f>ErgebnisseGesamt!AE14</f>
        <v>50.32</v>
      </c>
      <c r="D15" s="116">
        <f>ErgebnisseGesamt!AG14</f>
        <v>1.28</v>
      </c>
      <c r="E15" s="117">
        <f>ErgebnisseGesamt!AH14</f>
        <v>98.72</v>
      </c>
      <c r="F15" s="115">
        <f>ErgebnisseGesamt!AI14</f>
        <v>71.430000000000007</v>
      </c>
      <c r="G15" s="116">
        <f>ErgebnisseGesamt!AJ14</f>
        <v>16.88</v>
      </c>
      <c r="H15" s="116">
        <f>ErgebnisseGesamt!AK14</f>
        <v>2.6</v>
      </c>
      <c r="I15" s="116">
        <f>ErgebnisseGesamt!AL14</f>
        <v>3.9</v>
      </c>
      <c r="J15" s="117">
        <f>ErgebnisseGesamt!AM14</f>
        <v>5.19</v>
      </c>
      <c r="K15" s="115">
        <f>ErgebnisseGesamt!AN14</f>
        <v>-9.93</v>
      </c>
      <c r="L15" s="116">
        <f>ErgebnisseGesamt!AP14</f>
        <v>0.22</v>
      </c>
      <c r="M15" s="117">
        <f>ErgebnisseGesamt!AQ14</f>
        <v>-0.22</v>
      </c>
      <c r="N15" s="115">
        <f>ErgebnisseGesamt!AR14</f>
        <v>-2.76</v>
      </c>
      <c r="O15" s="116">
        <f>ErgebnisseGesamt!AS14</f>
        <v>7.21</v>
      </c>
      <c r="P15" s="116">
        <f>ErgebnisseGesamt!AT14</f>
        <v>-2.78</v>
      </c>
      <c r="Q15" s="116">
        <f>ErgebnisseGesamt!AU14</f>
        <v>-1.48</v>
      </c>
      <c r="R15" s="117">
        <f>ErgebnisseGesamt!AV14</f>
        <v>-0.18</v>
      </c>
    </row>
    <row r="16" spans="1:18" ht="12.75" customHeight="1" x14ac:dyDescent="0.2">
      <c r="A16" s="10" t="str">
        <f>ErgebnisseGesamt!A15</f>
        <v xml:space="preserve">41009     </v>
      </c>
      <c r="B16" s="21" t="str">
        <f>ErgebnisseGesamt!B15</f>
        <v>Kematen an der Krems</v>
      </c>
      <c r="C16" s="115">
        <f>ErgebnisseGesamt!AE15</f>
        <v>62.34</v>
      </c>
      <c r="D16" s="116">
        <f>ErgebnisseGesamt!AG15</f>
        <v>3.36</v>
      </c>
      <c r="E16" s="117">
        <f>ErgebnisseGesamt!AH15</f>
        <v>96.64</v>
      </c>
      <c r="F16" s="115">
        <f>ErgebnisseGesamt!AI15</f>
        <v>52.78</v>
      </c>
      <c r="G16" s="116">
        <f>ErgebnisseGesamt!AJ15</f>
        <v>25</v>
      </c>
      <c r="H16" s="116">
        <f>ErgebnisseGesamt!AK15</f>
        <v>15.28</v>
      </c>
      <c r="I16" s="116">
        <f>ErgebnisseGesamt!AL15</f>
        <v>1.39</v>
      </c>
      <c r="J16" s="117">
        <f>ErgebnisseGesamt!AM15</f>
        <v>5.56</v>
      </c>
      <c r="K16" s="115">
        <f>ErgebnisseGesamt!AN15</f>
        <v>-0.55000000000000004</v>
      </c>
      <c r="L16" s="116">
        <f>ErgebnisseGesamt!AP15</f>
        <v>0.25</v>
      </c>
      <c r="M16" s="117">
        <f>ErgebnisseGesamt!AQ15</f>
        <v>-0.25</v>
      </c>
      <c r="N16" s="115">
        <f>ErgebnisseGesamt!AR15</f>
        <v>5.98</v>
      </c>
      <c r="O16" s="116">
        <f>ErgebnisseGesamt!AS15</f>
        <v>-1.28</v>
      </c>
      <c r="P16" s="116">
        <f>ErgebnisseGesamt!AT15</f>
        <v>-7.16</v>
      </c>
      <c r="Q16" s="116">
        <f>ErgebnisseGesamt!AU15</f>
        <v>-0.53</v>
      </c>
      <c r="R16" s="117">
        <f>ErgebnisseGesamt!AV15</f>
        <v>2.99</v>
      </c>
    </row>
    <row r="17" spans="1:18" ht="12.75" customHeight="1" x14ac:dyDescent="0.2">
      <c r="A17" s="10" t="str">
        <f>ErgebnisseGesamt!A16</f>
        <v xml:space="preserve">41010     </v>
      </c>
      <c r="B17" s="21" t="str">
        <f>ErgebnisseGesamt!B16</f>
        <v>Kirchberg-Thening</v>
      </c>
      <c r="C17" s="115">
        <f>ErgebnisseGesamt!AE16</f>
        <v>53.28</v>
      </c>
      <c r="D17" s="116">
        <f>ErgebnisseGesamt!AG16</f>
        <v>0</v>
      </c>
      <c r="E17" s="117">
        <f>ErgebnisseGesamt!AH16</f>
        <v>100</v>
      </c>
      <c r="F17" s="115">
        <f>ErgebnisseGesamt!AI16</f>
        <v>57.53</v>
      </c>
      <c r="G17" s="116">
        <f>ErgebnisseGesamt!AJ16</f>
        <v>6.85</v>
      </c>
      <c r="H17" s="116">
        <f>ErgebnisseGesamt!AK16</f>
        <v>17.809999999999999</v>
      </c>
      <c r="I17" s="116">
        <f>ErgebnisseGesamt!AL16</f>
        <v>5.48</v>
      </c>
      <c r="J17" s="117">
        <f>ErgebnisseGesamt!AM16</f>
        <v>12.33</v>
      </c>
      <c r="K17" s="115">
        <f>ErgebnisseGesamt!AN16</f>
        <v>-5.16</v>
      </c>
      <c r="L17" s="116">
        <f>ErgebnisseGesamt!AP16</f>
        <v>0</v>
      </c>
      <c r="M17" s="117">
        <f>ErgebnisseGesamt!AQ16</f>
        <v>0</v>
      </c>
      <c r="N17" s="115">
        <f>ErgebnisseGesamt!AR16</f>
        <v>-6.91</v>
      </c>
      <c r="O17" s="116">
        <f>ErgebnisseGesamt!AS16</f>
        <v>-3.15</v>
      </c>
      <c r="P17" s="116">
        <f>ErgebnisseGesamt!AT16</f>
        <v>2.25</v>
      </c>
      <c r="Q17" s="116">
        <f>ErgebnisseGesamt!AU16</f>
        <v>2.15</v>
      </c>
      <c r="R17" s="117">
        <f>ErgebnisseGesamt!AV16</f>
        <v>5.66</v>
      </c>
    </row>
    <row r="18" spans="1:18" ht="12.75" customHeight="1" x14ac:dyDescent="0.2">
      <c r="A18" s="10" t="str">
        <f>ErgebnisseGesamt!A17</f>
        <v xml:space="preserve">41011     </v>
      </c>
      <c r="B18" s="21" t="str">
        <f>ErgebnisseGesamt!B17</f>
        <v>Kronstorf</v>
      </c>
      <c r="C18" s="115">
        <f>ErgebnisseGesamt!AE17</f>
        <v>71.430000000000007</v>
      </c>
      <c r="D18" s="116">
        <f>ErgebnisseGesamt!AG17</f>
        <v>3.33</v>
      </c>
      <c r="E18" s="117">
        <f>ErgebnisseGesamt!AH17</f>
        <v>96.67</v>
      </c>
      <c r="F18" s="115">
        <f>ErgebnisseGesamt!AI17</f>
        <v>85.06</v>
      </c>
      <c r="G18" s="116">
        <f>ErgebnisseGesamt!AJ17</f>
        <v>8.0500000000000007</v>
      </c>
      <c r="H18" s="116">
        <f>ErgebnisseGesamt!AK17</f>
        <v>0</v>
      </c>
      <c r="I18" s="116">
        <f>ErgebnisseGesamt!AL17</f>
        <v>2.2999999999999998</v>
      </c>
      <c r="J18" s="117">
        <f>ErgebnisseGesamt!AM17</f>
        <v>4.5999999999999996</v>
      </c>
      <c r="K18" s="115">
        <f>ErgebnisseGesamt!AN17</f>
        <v>0.28999999999999998</v>
      </c>
      <c r="L18" s="116">
        <f>ErgebnisseGesamt!AP17</f>
        <v>2.39</v>
      </c>
      <c r="M18" s="117">
        <f>ErgebnisseGesamt!AQ17</f>
        <v>-2.39</v>
      </c>
      <c r="N18" s="115">
        <f>ErgebnisseGesamt!AR17</f>
        <v>3.15</v>
      </c>
      <c r="O18" s="116">
        <f>ErgebnisseGesamt!AS17</f>
        <v>1.38</v>
      </c>
      <c r="P18" s="116">
        <f>ErgebnisseGesamt!AT17</f>
        <v>-4.76</v>
      </c>
      <c r="Q18" s="116">
        <f>ErgebnisseGesamt!AU17</f>
        <v>1.35</v>
      </c>
      <c r="R18" s="117">
        <f>ErgebnisseGesamt!AV17</f>
        <v>-1.1200000000000001</v>
      </c>
    </row>
    <row r="19" spans="1:18" ht="12.75" customHeight="1" x14ac:dyDescent="0.2">
      <c r="A19" s="10" t="str">
        <f>ErgebnisseGesamt!A18</f>
        <v xml:space="preserve">41012     </v>
      </c>
      <c r="B19" s="21" t="str">
        <f>ErgebnisseGesamt!B18</f>
        <v>Leonding</v>
      </c>
      <c r="C19" s="115">
        <f>ErgebnisseGesamt!AE18</f>
        <v>40.49</v>
      </c>
      <c r="D19" s="116">
        <f>ErgebnisseGesamt!AG18</f>
        <v>0</v>
      </c>
      <c r="E19" s="117">
        <f>ErgebnisseGesamt!AH18</f>
        <v>100</v>
      </c>
      <c r="F19" s="115">
        <f>ErgebnisseGesamt!AI18</f>
        <v>75</v>
      </c>
      <c r="G19" s="116">
        <f>ErgebnisseGesamt!AJ18</f>
        <v>8.5399999999999991</v>
      </c>
      <c r="H19" s="116">
        <f>ErgebnisseGesamt!AK18</f>
        <v>1.83</v>
      </c>
      <c r="I19" s="116">
        <f>ErgebnisseGesamt!AL18</f>
        <v>3.05</v>
      </c>
      <c r="J19" s="117">
        <f>ErgebnisseGesamt!AM18</f>
        <v>11.59</v>
      </c>
      <c r="K19" s="115">
        <f>ErgebnisseGesamt!AN18</f>
        <v>-4.17</v>
      </c>
      <c r="L19" s="116">
        <f>ErgebnisseGesamt!AP18</f>
        <v>-0.56000000000000005</v>
      </c>
      <c r="M19" s="117">
        <f>ErgebnisseGesamt!AQ18</f>
        <v>0.56000000000000005</v>
      </c>
      <c r="N19" s="115">
        <f>ErgebnisseGesamt!AR18</f>
        <v>-7.12</v>
      </c>
      <c r="O19" s="116">
        <f>ErgebnisseGesamt!AS18</f>
        <v>3.51</v>
      </c>
      <c r="P19" s="116">
        <f>ErgebnisseGesamt!AT18</f>
        <v>-3.76</v>
      </c>
      <c r="Q19" s="116">
        <f>ErgebnisseGesamt!AU18</f>
        <v>0.26</v>
      </c>
      <c r="R19" s="117">
        <f>ErgebnisseGesamt!AV18</f>
        <v>7.12</v>
      </c>
    </row>
    <row r="20" spans="1:18" ht="12.75" customHeight="1" x14ac:dyDescent="0.2">
      <c r="A20" s="10" t="str">
        <f>ErgebnisseGesamt!A19</f>
        <v xml:space="preserve">41013     </v>
      </c>
      <c r="B20" s="21" t="str">
        <f>ErgebnisseGesamt!B19</f>
        <v>Markt Sankt Florian</v>
      </c>
      <c r="C20" s="115">
        <f>ErgebnisseGesamt!AE19</f>
        <v>64.959999999999994</v>
      </c>
      <c r="D20" s="116">
        <f>ErgebnisseGesamt!AG19</f>
        <v>0.41</v>
      </c>
      <c r="E20" s="117">
        <f>ErgebnisseGesamt!AH19</f>
        <v>99.59</v>
      </c>
      <c r="F20" s="115">
        <f>ErgebnisseGesamt!AI19</f>
        <v>81.25</v>
      </c>
      <c r="G20" s="116">
        <f>ErgebnisseGesamt!AJ19</f>
        <v>8.75</v>
      </c>
      <c r="H20" s="116">
        <f>ErgebnisseGesamt!AK19</f>
        <v>0.83</v>
      </c>
      <c r="I20" s="116">
        <f>ErgebnisseGesamt!AL19</f>
        <v>0.83</v>
      </c>
      <c r="J20" s="117">
        <f>ErgebnisseGesamt!AM19</f>
        <v>8.33</v>
      </c>
      <c r="K20" s="115">
        <f>ErgebnisseGesamt!AN19</f>
        <v>-7.92</v>
      </c>
      <c r="L20" s="116">
        <f>ErgebnisseGesamt!AP19</f>
        <v>-0.34</v>
      </c>
      <c r="M20" s="117">
        <f>ErgebnisseGesamt!AQ19</f>
        <v>0.34</v>
      </c>
      <c r="N20" s="115">
        <f>ErgebnisseGesamt!AR19</f>
        <v>0.95</v>
      </c>
      <c r="O20" s="116">
        <f>ErgebnisseGesamt!AS19</f>
        <v>1.17</v>
      </c>
      <c r="P20" s="116">
        <f>ErgebnisseGesamt!AT19</f>
        <v>-1.44</v>
      </c>
      <c r="Q20" s="116">
        <f>ErgebnisseGesamt!AU19</f>
        <v>-2.2000000000000002</v>
      </c>
      <c r="R20" s="117">
        <f>ErgebnisseGesamt!AV19</f>
        <v>1.52</v>
      </c>
    </row>
    <row r="21" spans="1:18" ht="12.75" customHeight="1" x14ac:dyDescent="0.2">
      <c r="A21" s="10" t="str">
        <f>ErgebnisseGesamt!A20</f>
        <v xml:space="preserve">41014     </v>
      </c>
      <c r="B21" s="21" t="str">
        <f>ErgebnisseGesamt!B20</f>
        <v>Neuhofen an der Krems</v>
      </c>
      <c r="C21" s="115">
        <f>ErgebnisseGesamt!AE20</f>
        <v>54.15</v>
      </c>
      <c r="D21" s="116">
        <f>ErgebnisseGesamt!AG20</f>
        <v>0.73</v>
      </c>
      <c r="E21" s="117">
        <f>ErgebnisseGesamt!AH20</f>
        <v>99.27</v>
      </c>
      <c r="F21" s="115">
        <f>ErgebnisseGesamt!AI20</f>
        <v>55.15</v>
      </c>
      <c r="G21" s="116">
        <f>ErgebnisseGesamt!AJ20</f>
        <v>25</v>
      </c>
      <c r="H21" s="116">
        <f>ErgebnisseGesamt!AK20</f>
        <v>10.29</v>
      </c>
      <c r="I21" s="116">
        <f>ErgebnisseGesamt!AL20</f>
        <v>2.94</v>
      </c>
      <c r="J21" s="117">
        <f>ErgebnisseGesamt!AM20</f>
        <v>6.62</v>
      </c>
      <c r="K21" s="115">
        <f>ErgebnisseGesamt!AN20</f>
        <v>-9.74</v>
      </c>
      <c r="L21" s="116">
        <f>ErgebnisseGesamt!AP20</f>
        <v>0.73</v>
      </c>
      <c r="M21" s="117">
        <f>ErgebnisseGesamt!AQ20</f>
        <v>-0.73</v>
      </c>
      <c r="N21" s="115">
        <f>ErgebnisseGesamt!AR20</f>
        <v>-5.72</v>
      </c>
      <c r="O21" s="116">
        <f>ErgebnisseGesamt!AS20</f>
        <v>6.99</v>
      </c>
      <c r="P21" s="116">
        <f>ErgebnisseGesamt!AT20</f>
        <v>-3.37</v>
      </c>
      <c r="Q21" s="116">
        <f>ErgebnisseGesamt!AU20</f>
        <v>1.08</v>
      </c>
      <c r="R21" s="117">
        <f>ErgebnisseGesamt!AV20</f>
        <v>1.03</v>
      </c>
    </row>
    <row r="22" spans="1:18" ht="12.75" customHeight="1" x14ac:dyDescent="0.2">
      <c r="A22" s="10" t="str">
        <f>ErgebnisseGesamt!A21</f>
        <v xml:space="preserve">41015     </v>
      </c>
      <c r="B22" s="21" t="str">
        <f>ErgebnisseGesamt!B21</f>
        <v>Niederneukirchen</v>
      </c>
      <c r="C22" s="115">
        <f>ErgebnisseGesamt!AE21</f>
        <v>70.22</v>
      </c>
      <c r="D22" s="116">
        <f>ErgebnisseGesamt!AG21</f>
        <v>2.5299999999999998</v>
      </c>
      <c r="E22" s="117">
        <f>ErgebnisseGesamt!AH21</f>
        <v>97.47</v>
      </c>
      <c r="F22" s="115">
        <f>ErgebnisseGesamt!AI21</f>
        <v>80.52</v>
      </c>
      <c r="G22" s="116">
        <f>ErgebnisseGesamt!AJ21</f>
        <v>9.09</v>
      </c>
      <c r="H22" s="116">
        <f>ErgebnisseGesamt!AK21</f>
        <v>1.95</v>
      </c>
      <c r="I22" s="116">
        <f>ErgebnisseGesamt!AL21</f>
        <v>0.65</v>
      </c>
      <c r="J22" s="117">
        <f>ErgebnisseGesamt!AM21</f>
        <v>7.79</v>
      </c>
      <c r="K22" s="115">
        <f>ErgebnisseGesamt!AN21</f>
        <v>-10.69</v>
      </c>
      <c r="L22" s="116">
        <f>ErgebnisseGesamt!AP21</f>
        <v>1.97</v>
      </c>
      <c r="M22" s="117">
        <f>ErgebnisseGesamt!AQ21</f>
        <v>-1.97</v>
      </c>
      <c r="N22" s="115">
        <f>ErgebnisseGesamt!AR21</f>
        <v>-5.36</v>
      </c>
      <c r="O22" s="116">
        <f>ErgebnisseGesamt!AS21</f>
        <v>2.88</v>
      </c>
      <c r="P22" s="116">
        <f>ErgebnisseGesamt!AT21</f>
        <v>1.38</v>
      </c>
      <c r="Q22" s="116">
        <f>ErgebnisseGesamt!AU21</f>
        <v>0.65</v>
      </c>
      <c r="R22" s="117">
        <f>ErgebnisseGesamt!AV21</f>
        <v>0.45</v>
      </c>
    </row>
    <row r="23" spans="1:18" ht="12.75" customHeight="1" x14ac:dyDescent="0.2">
      <c r="A23" s="10" t="str">
        <f>ErgebnisseGesamt!A22</f>
        <v xml:space="preserve">41016     </v>
      </c>
      <c r="B23" s="21" t="str">
        <f>ErgebnisseGesamt!B22</f>
        <v>Oftering</v>
      </c>
      <c r="C23" s="115">
        <f>ErgebnisseGesamt!AE22</f>
        <v>61.9</v>
      </c>
      <c r="D23" s="116">
        <f>ErgebnisseGesamt!AG22</f>
        <v>0</v>
      </c>
      <c r="E23" s="117">
        <f>ErgebnisseGesamt!AH22</f>
        <v>100</v>
      </c>
      <c r="F23" s="115">
        <f>ErgebnisseGesamt!AI22</f>
        <v>63.74</v>
      </c>
      <c r="G23" s="116">
        <f>ErgebnisseGesamt!AJ22</f>
        <v>9.89</v>
      </c>
      <c r="H23" s="116">
        <f>ErgebnisseGesamt!AK22</f>
        <v>8.7899999999999991</v>
      </c>
      <c r="I23" s="116">
        <f>ErgebnisseGesamt!AL22</f>
        <v>4.4000000000000004</v>
      </c>
      <c r="J23" s="117">
        <f>ErgebnisseGesamt!AM22</f>
        <v>13.19</v>
      </c>
      <c r="K23" s="115">
        <f>ErgebnisseGesamt!AN22</f>
        <v>0.79</v>
      </c>
      <c r="L23" s="116">
        <f>ErgebnisseGesamt!AP22</f>
        <v>-3.41</v>
      </c>
      <c r="M23" s="117">
        <f>ErgebnisseGesamt!AQ22</f>
        <v>3.41</v>
      </c>
      <c r="N23" s="115">
        <f>ErgebnisseGesamt!AR22</f>
        <v>-10.38</v>
      </c>
      <c r="O23" s="116">
        <f>ErgebnisseGesamt!AS22</f>
        <v>4.01</v>
      </c>
      <c r="P23" s="116">
        <f>ErgebnisseGesamt!AT22</f>
        <v>-0.62</v>
      </c>
      <c r="Q23" s="116">
        <f>ErgebnisseGesamt!AU22</f>
        <v>0.87</v>
      </c>
      <c r="R23" s="117">
        <f>ErgebnisseGesamt!AV22</f>
        <v>6.13</v>
      </c>
    </row>
    <row r="24" spans="1:18" ht="12.75" customHeight="1" x14ac:dyDescent="0.2">
      <c r="A24" s="10" t="str">
        <f>ErgebnisseGesamt!A23</f>
        <v xml:space="preserve">41017     </v>
      </c>
      <c r="B24" s="21" t="str">
        <f>ErgebnisseGesamt!B23</f>
        <v>Pasching</v>
      </c>
      <c r="C24" s="115">
        <f>ErgebnisseGesamt!AE23</f>
        <v>43.86</v>
      </c>
      <c r="D24" s="116">
        <f>ErgebnisseGesamt!AG23</f>
        <v>0</v>
      </c>
      <c r="E24" s="117">
        <f>ErgebnisseGesamt!AH23</f>
        <v>100</v>
      </c>
      <c r="F24" s="115">
        <f>ErgebnisseGesamt!AI23</f>
        <v>78.67</v>
      </c>
      <c r="G24" s="116">
        <f>ErgebnisseGesamt!AJ23</f>
        <v>4</v>
      </c>
      <c r="H24" s="116">
        <f>ErgebnisseGesamt!AK23</f>
        <v>4</v>
      </c>
      <c r="I24" s="116">
        <f>ErgebnisseGesamt!AL23</f>
        <v>8</v>
      </c>
      <c r="J24" s="117">
        <f>ErgebnisseGesamt!AM23</f>
        <v>5.33</v>
      </c>
      <c r="K24" s="115">
        <f>ErgebnisseGesamt!AN23</f>
        <v>-6.72</v>
      </c>
      <c r="L24" s="116">
        <f>ErgebnisseGesamt!AP23</f>
        <v>0</v>
      </c>
      <c r="M24" s="117">
        <f>ErgebnisseGesamt!AQ23</f>
        <v>0</v>
      </c>
      <c r="N24" s="115">
        <f>ErgebnisseGesamt!AR23</f>
        <v>5.0999999999999996</v>
      </c>
      <c r="O24" s="116">
        <f>ErgebnisseGesamt!AS23</f>
        <v>1.7</v>
      </c>
      <c r="P24" s="116">
        <f>ErgebnisseGesamt!AT23</f>
        <v>-1.75</v>
      </c>
      <c r="Q24" s="116">
        <f>ErgebnisseGesamt!AU23</f>
        <v>-2.34</v>
      </c>
      <c r="R24" s="117">
        <f>ErgebnisseGesamt!AV23</f>
        <v>-2.71</v>
      </c>
    </row>
    <row r="25" spans="1:18" ht="12.75" customHeight="1" x14ac:dyDescent="0.2">
      <c r="A25" s="10" t="str">
        <f>ErgebnisseGesamt!A24</f>
        <v xml:space="preserve">41018     </v>
      </c>
      <c r="B25" s="21" t="str">
        <f>ErgebnisseGesamt!B24</f>
        <v>Piberbach</v>
      </c>
      <c r="C25" s="115">
        <f>ErgebnisseGesamt!AE24</f>
        <v>63.81</v>
      </c>
      <c r="D25" s="116">
        <f>ErgebnisseGesamt!AG24</f>
        <v>1.49</v>
      </c>
      <c r="E25" s="117">
        <f>ErgebnisseGesamt!AH24</f>
        <v>98.51</v>
      </c>
      <c r="F25" s="115">
        <f>ErgebnisseGesamt!AI24</f>
        <v>61.36</v>
      </c>
      <c r="G25" s="116">
        <f>ErgebnisseGesamt!AJ24</f>
        <v>20.45</v>
      </c>
      <c r="H25" s="116">
        <f>ErgebnisseGesamt!AK24</f>
        <v>8.33</v>
      </c>
      <c r="I25" s="116">
        <f>ErgebnisseGesamt!AL24</f>
        <v>1.52</v>
      </c>
      <c r="J25" s="117">
        <f>ErgebnisseGesamt!AM24</f>
        <v>8.33</v>
      </c>
      <c r="K25" s="115">
        <f>ErgebnisseGesamt!AN24</f>
        <v>3.71</v>
      </c>
      <c r="L25" s="116">
        <f>ErgebnisseGesamt!AP24</f>
        <v>1.49</v>
      </c>
      <c r="M25" s="117">
        <f>ErgebnisseGesamt!AQ24</f>
        <v>-1.49</v>
      </c>
      <c r="N25" s="115">
        <f>ErgebnisseGesamt!AR24</f>
        <v>-10.64</v>
      </c>
      <c r="O25" s="116">
        <f>ErgebnisseGesamt!AS24</f>
        <v>6.85</v>
      </c>
      <c r="P25" s="116">
        <f>ErgebnisseGesamt!AT24</f>
        <v>-1.27</v>
      </c>
      <c r="Q25" s="116">
        <f>ErgebnisseGesamt!AU24</f>
        <v>0.72</v>
      </c>
      <c r="R25" s="117">
        <f>ErgebnisseGesamt!AV24</f>
        <v>4.33</v>
      </c>
    </row>
    <row r="26" spans="1:18" ht="12.75" customHeight="1" x14ac:dyDescent="0.2">
      <c r="A26" s="10" t="str">
        <f>ErgebnisseGesamt!A25</f>
        <v xml:space="preserve">41019     </v>
      </c>
      <c r="B26" s="21" t="str">
        <f>ErgebnisseGesamt!B25</f>
        <v>Pucking</v>
      </c>
      <c r="C26" s="115">
        <f>ErgebnisseGesamt!AE25</f>
        <v>45.89</v>
      </c>
      <c r="D26" s="116">
        <f>ErgebnisseGesamt!AG25</f>
        <v>0.94</v>
      </c>
      <c r="E26" s="117">
        <f>ErgebnisseGesamt!AH25</f>
        <v>99.06</v>
      </c>
      <c r="F26" s="115">
        <f>ErgebnisseGesamt!AI25</f>
        <v>67.62</v>
      </c>
      <c r="G26" s="116">
        <f>ErgebnisseGesamt!AJ25</f>
        <v>13.33</v>
      </c>
      <c r="H26" s="116">
        <f>ErgebnisseGesamt!AK25</f>
        <v>5.71</v>
      </c>
      <c r="I26" s="116">
        <f>ErgebnisseGesamt!AL25</f>
        <v>0</v>
      </c>
      <c r="J26" s="117">
        <f>ErgebnisseGesamt!AM25</f>
        <v>13.33</v>
      </c>
      <c r="K26" s="115">
        <f>ErgebnisseGesamt!AN25</f>
        <v>-10.28</v>
      </c>
      <c r="L26" s="116">
        <f>ErgebnisseGesamt!AP25</f>
        <v>-0.56999999999999995</v>
      </c>
      <c r="M26" s="117">
        <f>ErgebnisseGesamt!AQ25</f>
        <v>0.56999999999999995</v>
      </c>
      <c r="N26" s="115">
        <f>ErgebnisseGesamt!AR25</f>
        <v>-7.0000000000000007E-2</v>
      </c>
      <c r="O26" s="116">
        <f>ErgebnisseGesamt!AS25</f>
        <v>3.33</v>
      </c>
      <c r="P26" s="116">
        <f>ErgebnisseGesamt!AT25</f>
        <v>-5.82</v>
      </c>
      <c r="Q26" s="116">
        <f>ErgebnisseGesamt!AU25</f>
        <v>-6.92</v>
      </c>
      <c r="R26" s="117">
        <f>ErgebnisseGesamt!AV25</f>
        <v>9.49</v>
      </c>
    </row>
    <row r="27" spans="1:18" ht="12.75" customHeight="1" x14ac:dyDescent="0.2">
      <c r="A27" s="10" t="str">
        <f>ErgebnisseGesamt!A26</f>
        <v xml:space="preserve">41020     </v>
      </c>
      <c r="B27" s="21" t="str">
        <f>ErgebnisseGesamt!B26</f>
        <v>Sankt Marien</v>
      </c>
      <c r="C27" s="115">
        <f>ErgebnisseGesamt!AE26</f>
        <v>59.29</v>
      </c>
      <c r="D27" s="116">
        <f>ErgebnisseGesamt!AG26</f>
        <v>2.58</v>
      </c>
      <c r="E27" s="117">
        <f>ErgebnisseGesamt!AH26</f>
        <v>97.42</v>
      </c>
      <c r="F27" s="115">
        <f>ErgebnisseGesamt!AI26</f>
        <v>78.41</v>
      </c>
      <c r="G27" s="116">
        <f>ErgebnisseGesamt!AJ26</f>
        <v>14.54</v>
      </c>
      <c r="H27" s="116">
        <f>ErgebnisseGesamt!AK26</f>
        <v>1.76</v>
      </c>
      <c r="I27" s="116">
        <f>ErgebnisseGesamt!AL26</f>
        <v>0.88</v>
      </c>
      <c r="J27" s="117">
        <f>ErgebnisseGesamt!AM26</f>
        <v>4.41</v>
      </c>
      <c r="K27" s="115">
        <f>ErgebnisseGesamt!AN26</f>
        <v>-13.05</v>
      </c>
      <c r="L27" s="116">
        <f>ErgebnisseGesamt!AP26</f>
        <v>-0.04</v>
      </c>
      <c r="M27" s="117">
        <f>ErgebnisseGesamt!AQ26</f>
        <v>0.04</v>
      </c>
      <c r="N27" s="115">
        <f>ErgebnisseGesamt!AR26</f>
        <v>-2.12</v>
      </c>
      <c r="O27" s="116">
        <f>ErgebnisseGesamt!AS26</f>
        <v>4.47</v>
      </c>
      <c r="P27" s="116">
        <f>ErgebnisseGesamt!AT26</f>
        <v>-3.61</v>
      </c>
      <c r="Q27" s="116">
        <f>ErgebnisseGesamt!AU26</f>
        <v>-0.8</v>
      </c>
      <c r="R27" s="117">
        <f>ErgebnisseGesamt!AV26</f>
        <v>2.06</v>
      </c>
    </row>
    <row r="28" spans="1:18" ht="12.75" customHeight="1" x14ac:dyDescent="0.2">
      <c r="A28" s="10" t="str">
        <f>ErgebnisseGesamt!A27</f>
        <v xml:space="preserve">41021     </v>
      </c>
      <c r="B28" s="21" t="str">
        <f>ErgebnisseGesamt!B27</f>
        <v>Traun</v>
      </c>
      <c r="C28" s="115">
        <f>ErgebnisseGesamt!AE27</f>
        <v>46.92</v>
      </c>
      <c r="D28" s="116">
        <f>ErgebnisseGesamt!AG27</f>
        <v>0</v>
      </c>
      <c r="E28" s="117">
        <f>ErgebnisseGesamt!AH27</f>
        <v>100</v>
      </c>
      <c r="F28" s="115">
        <f>ErgebnisseGesamt!AI27</f>
        <v>62.3</v>
      </c>
      <c r="G28" s="116">
        <f>ErgebnisseGesamt!AJ27</f>
        <v>8.1999999999999993</v>
      </c>
      <c r="H28" s="116">
        <f>ErgebnisseGesamt!AK27</f>
        <v>8.1999999999999993</v>
      </c>
      <c r="I28" s="116">
        <f>ErgebnisseGesamt!AL27</f>
        <v>3.28</v>
      </c>
      <c r="J28" s="117">
        <f>ErgebnisseGesamt!AM27</f>
        <v>18.03</v>
      </c>
      <c r="K28" s="115">
        <f>ErgebnisseGesamt!AN27</f>
        <v>13.59</v>
      </c>
      <c r="L28" s="116">
        <f>ErgebnisseGesamt!AP27</f>
        <v>0</v>
      </c>
      <c r="M28" s="117">
        <f>ErgebnisseGesamt!AQ27</f>
        <v>0</v>
      </c>
      <c r="N28" s="115">
        <f>ErgebnisseGesamt!AR27</f>
        <v>-14.85</v>
      </c>
      <c r="O28" s="116">
        <f>ErgebnisseGesamt!AS27</f>
        <v>6.77</v>
      </c>
      <c r="P28" s="116">
        <f>ErgebnisseGesamt!AT27</f>
        <v>-0.37</v>
      </c>
      <c r="Q28" s="116">
        <f>ErgebnisseGesamt!AU27</f>
        <v>1.85</v>
      </c>
      <c r="R28" s="117">
        <f>ErgebnisseGesamt!AV27</f>
        <v>6.6</v>
      </c>
    </row>
    <row r="29" spans="1:18" ht="12.75" customHeight="1" x14ac:dyDescent="0.2">
      <c r="A29" s="10" t="str">
        <f>ErgebnisseGesamt!A28</f>
        <v xml:space="preserve">41022     </v>
      </c>
      <c r="B29" s="21" t="str">
        <f>ErgebnisseGesamt!B28</f>
        <v>Wilhering</v>
      </c>
      <c r="C29" s="115">
        <f>ErgebnisseGesamt!AE28</f>
        <v>65.819999999999993</v>
      </c>
      <c r="D29" s="116">
        <f>ErgebnisseGesamt!AG28</f>
        <v>0</v>
      </c>
      <c r="E29" s="117">
        <f>ErgebnisseGesamt!AH28</f>
        <v>100</v>
      </c>
      <c r="F29" s="115">
        <f>ErgebnisseGesamt!AI28</f>
        <v>65.38</v>
      </c>
      <c r="G29" s="116">
        <f>ErgebnisseGesamt!AJ28</f>
        <v>21.79</v>
      </c>
      <c r="H29" s="116">
        <f>ErgebnisseGesamt!AK28</f>
        <v>3.21</v>
      </c>
      <c r="I29" s="116">
        <f>ErgebnisseGesamt!AL28</f>
        <v>1.92</v>
      </c>
      <c r="J29" s="117">
        <f>ErgebnisseGesamt!AM28</f>
        <v>7.69</v>
      </c>
      <c r="K29" s="115">
        <f>ErgebnisseGesamt!AN28</f>
        <v>1</v>
      </c>
      <c r="L29" s="116">
        <f>ErgebnisseGesamt!AP28</f>
        <v>0</v>
      </c>
      <c r="M29" s="117">
        <f>ErgebnisseGesamt!AQ28</f>
        <v>0</v>
      </c>
      <c r="N29" s="115">
        <f>ErgebnisseGesamt!AR28</f>
        <v>-6.57</v>
      </c>
      <c r="O29" s="116">
        <f>ErgebnisseGesamt!AS28</f>
        <v>7.16</v>
      </c>
      <c r="P29" s="116">
        <f>ErgebnisseGesamt!AT28</f>
        <v>-4.1100000000000003</v>
      </c>
      <c r="Q29" s="116">
        <f>ErgebnisseGesamt!AU28</f>
        <v>-1.1299999999999999</v>
      </c>
      <c r="R29" s="117">
        <f>ErgebnisseGesamt!AV28</f>
        <v>4.6399999999999997</v>
      </c>
    </row>
    <row r="30" spans="1:18" ht="12.75" customHeight="1" x14ac:dyDescent="0.2">
      <c r="A30" s="76" t="str">
        <f>ErgebnisseGesamt!A4</f>
        <v xml:space="preserve">410       </v>
      </c>
      <c r="B30" s="77" t="str">
        <f>ErgebnisseGesamt!B4</f>
        <v>Bezirk Linz-Land</v>
      </c>
      <c r="C30" s="118">
        <f>ErgebnisseGesamt!AE4</f>
        <v>53.07</v>
      </c>
      <c r="D30" s="119">
        <f>ErgebnisseGesamt!AG4</f>
        <v>1.05</v>
      </c>
      <c r="E30" s="120">
        <f>ErgebnisseGesamt!AH4</f>
        <v>98.95</v>
      </c>
      <c r="F30" s="118">
        <f>ErgebnisseGesamt!AI4</f>
        <v>70.900000000000006</v>
      </c>
      <c r="G30" s="119">
        <f>ErgebnisseGesamt!AJ4</f>
        <v>13.09</v>
      </c>
      <c r="H30" s="119">
        <f>ErgebnisseGesamt!AK4</f>
        <v>4.72</v>
      </c>
      <c r="I30" s="119">
        <f>ErgebnisseGesamt!AL4</f>
        <v>2.4500000000000002</v>
      </c>
      <c r="J30" s="120">
        <f>ErgebnisseGesamt!AM4</f>
        <v>8.84</v>
      </c>
      <c r="K30" s="118">
        <f>ErgebnisseGesamt!AN4</f>
        <v>-0.6</v>
      </c>
      <c r="L30" s="119">
        <f>ErgebnisseGesamt!AP4</f>
        <v>-0.28000000000000003</v>
      </c>
      <c r="M30" s="120">
        <f>ErgebnisseGesamt!AQ4</f>
        <v>0.28000000000000003</v>
      </c>
      <c r="N30" s="118">
        <f>ErgebnisseGesamt!AR4</f>
        <v>-3.24</v>
      </c>
      <c r="O30" s="119">
        <f>ErgebnisseGesamt!AS4</f>
        <v>3.32</v>
      </c>
      <c r="P30" s="119">
        <f>ErgebnisseGesamt!AT4</f>
        <v>-2.72</v>
      </c>
      <c r="Q30" s="119">
        <f>ErgebnisseGesamt!AU4</f>
        <v>-0.45</v>
      </c>
      <c r="R30" s="120">
        <f>ErgebnisseGesamt!AV4</f>
        <v>3.1</v>
      </c>
    </row>
    <row r="31" spans="1:18" x14ac:dyDescent="0.2">
      <c r="A31" s="127"/>
      <c r="B31" s="126"/>
      <c r="C31" s="81"/>
      <c r="D31" s="81"/>
      <c r="E31" s="81"/>
      <c r="F31" s="81"/>
      <c r="G31" s="46"/>
      <c r="H31" s="46"/>
      <c r="I31" s="46"/>
      <c r="J31" s="46"/>
      <c r="K31" s="81"/>
      <c r="L31" s="81"/>
      <c r="M31" s="81"/>
      <c r="N31" s="81"/>
      <c r="O31" s="81"/>
      <c r="P31" s="81"/>
      <c r="Q31" s="81"/>
      <c r="R31" s="82"/>
    </row>
    <row r="32" spans="1:18" x14ac:dyDescent="0.2">
      <c r="A32" s="84"/>
      <c r="B32" s="53" t="s">
        <v>10</v>
      </c>
      <c r="C32" s="54"/>
      <c r="D32" s="55" t="s">
        <v>11</v>
      </c>
      <c r="E32" s="83" t="s">
        <v>12</v>
      </c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50"/>
    </row>
    <row r="33" spans="1:18" x14ac:dyDescent="0.2">
      <c r="A33" s="57">
        <f>'Stimmen und Mandate'!A34</f>
        <v>24</v>
      </c>
      <c r="B33" s="58" t="s">
        <v>13</v>
      </c>
      <c r="C33" s="59" t="s">
        <v>14</v>
      </c>
      <c r="D33" s="59">
        <f>'Stimmen und Mandate'!D34</f>
        <v>24</v>
      </c>
      <c r="E33" s="61">
        <f>'Stimmen und Mandate'!E34</f>
        <v>100</v>
      </c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50"/>
    </row>
    <row r="34" spans="1:18" x14ac:dyDescent="0.2">
      <c r="A34" s="62">
        <f>'Stimmen und Mandate'!A35</f>
        <v>5366</v>
      </c>
      <c r="B34" s="63" t="s">
        <v>15</v>
      </c>
      <c r="C34" s="64" t="s">
        <v>14</v>
      </c>
      <c r="D34" s="65">
        <f>'Stimmen und Mandate'!D35</f>
        <v>5366</v>
      </c>
      <c r="E34" s="66">
        <f>'Stimmen und Mandate'!E35</f>
        <v>100</v>
      </c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2"/>
    </row>
  </sheetData>
  <mergeCells count="2">
    <mergeCell ref="C4:J4"/>
    <mergeCell ref="K4:R4"/>
  </mergeCells>
  <phoneticPr fontId="5" type="noConversion"/>
  <printOptions horizontalCentered="1"/>
  <pageMargins left="0.39370078740157483" right="0.39370078740157483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 Seite &amp;P von &amp;N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3"/>
  <dimension ref="A1:Y30"/>
  <sheetViews>
    <sheetView workbookViewId="0">
      <pane xSplit="2" ySplit="5" topLeftCell="C6" activePane="bottomRight" state="frozen"/>
      <selection activeCell="A6" sqref="A6"/>
      <selection pane="topRight" activeCell="A6" sqref="A6"/>
      <selection pane="bottomLeft" activeCell="A6" sqref="A6"/>
      <selection pane="bottomRight" activeCell="A6" sqref="A6"/>
    </sheetView>
  </sheetViews>
  <sheetFormatPr baseColWidth="10" defaultRowHeight="11.25" x14ac:dyDescent="0.2"/>
  <cols>
    <col min="1" max="1" width="7.42578125" style="6" bestFit="1" customWidth="1"/>
    <col min="2" max="2" width="31.7109375" style="6" customWidth="1"/>
    <col min="3" max="11" width="7" style="6" customWidth="1"/>
    <col min="12" max="17" width="3.7109375" style="6" customWidth="1"/>
    <col min="18" max="25" width="7" style="6" customWidth="1"/>
    <col min="26" max="16384" width="11.42578125" style="6"/>
  </cols>
  <sheetData>
    <row r="1" spans="1:25" customFormat="1" ht="12.75" x14ac:dyDescent="0.2">
      <c r="A1" s="143" t="str">
        <f>"Landwirtschaftskammerwahl " &amp; YEAR(ErgebnisseGesamt!CG4)-6</f>
        <v>Landwirtschaftskammerwahl 2015</v>
      </c>
      <c r="B1" s="5"/>
    </row>
    <row r="2" spans="1:25" customFormat="1" ht="12.75" x14ac:dyDescent="0.2">
      <c r="A2" s="143" t="str">
        <f>ErgebnisseGesamt!B4&amp;" - endgültiges Ergebnis"</f>
        <v>Bezirk Linz-Land - endgültiges Ergebnis</v>
      </c>
      <c r="B2" s="5"/>
    </row>
    <row r="3" spans="1:25" customFormat="1" ht="12.75" x14ac:dyDescent="0.2">
      <c r="A3" s="5"/>
      <c r="B3" s="5"/>
    </row>
    <row r="4" spans="1:25" s="108" customFormat="1" ht="12.75" customHeight="1" x14ac:dyDescent="0.2">
      <c r="A4" s="156"/>
      <c r="B4" s="158"/>
      <c r="C4" s="156" t="str">
        <f>"Landwirtschaftskammerwahl " &amp; YEAR(ErgebnisseGesamt!CG4)-6 &amp; " - Stimmen"</f>
        <v>Landwirtschaftskammerwahl 2015 - Stimmen</v>
      </c>
      <c r="D4" s="157"/>
      <c r="E4" s="157"/>
      <c r="F4" s="157"/>
      <c r="G4" s="157"/>
      <c r="H4" s="157"/>
      <c r="I4" s="157"/>
      <c r="J4" s="157"/>
      <c r="K4" s="157"/>
      <c r="L4" s="156" t="s">
        <v>20</v>
      </c>
      <c r="M4" s="157"/>
      <c r="N4" s="157"/>
      <c r="O4" s="157"/>
      <c r="P4" s="157"/>
      <c r="Q4" s="158"/>
      <c r="R4" s="156" t="str">
        <f>"Landwirtschaftskammerwahl " &amp; YEAR(ErgebnisseGesamt!CG4)-6 &amp; " - Stimmanteile"</f>
        <v>Landwirtschaftskammerwahl 2015 - Stimmanteile</v>
      </c>
      <c r="S4" s="157"/>
      <c r="T4" s="157"/>
      <c r="U4" s="157"/>
      <c r="V4" s="157"/>
      <c r="W4" s="157"/>
      <c r="X4" s="157"/>
      <c r="Y4" s="158"/>
    </row>
    <row r="5" spans="1:25" ht="33" customHeight="1" x14ac:dyDescent="0.2">
      <c r="A5" s="91" t="s">
        <v>0</v>
      </c>
      <c r="B5" s="93" t="s">
        <v>16</v>
      </c>
      <c r="C5" s="91" t="s">
        <v>38</v>
      </c>
      <c r="D5" s="96" t="s">
        <v>1</v>
      </c>
      <c r="E5" s="91" t="s">
        <v>2</v>
      </c>
      <c r="F5" s="96" t="s">
        <v>3</v>
      </c>
      <c r="G5" s="102" t="s">
        <v>46</v>
      </c>
      <c r="H5" s="17" t="s">
        <v>45</v>
      </c>
      <c r="I5" s="17" t="s">
        <v>4</v>
      </c>
      <c r="J5" s="17" t="s">
        <v>5</v>
      </c>
      <c r="K5" s="103" t="s">
        <v>6</v>
      </c>
      <c r="L5" s="156" t="s">
        <v>20</v>
      </c>
      <c r="M5" s="157"/>
      <c r="N5" s="157"/>
      <c r="O5" s="157"/>
      <c r="P5" s="157"/>
      <c r="Q5" s="158"/>
      <c r="R5" s="105" t="s">
        <v>39</v>
      </c>
      <c r="S5" s="18" t="s">
        <v>2</v>
      </c>
      <c r="T5" s="92" t="s">
        <v>3</v>
      </c>
      <c r="U5" s="105" t="s">
        <v>46</v>
      </c>
      <c r="V5" s="17" t="s">
        <v>45</v>
      </c>
      <c r="W5" s="17" t="s">
        <v>4</v>
      </c>
      <c r="X5" s="17" t="s">
        <v>5</v>
      </c>
      <c r="Y5" s="92" t="s">
        <v>6</v>
      </c>
    </row>
    <row r="6" spans="1:25" ht="12.75" customHeight="1" x14ac:dyDescent="0.2">
      <c r="A6" s="89" t="str">
        <f>ErgebnisseGesamt!A5</f>
        <v xml:space="preserve">40101A    </v>
      </c>
      <c r="B6" s="94" t="str">
        <f>ErgebnisseGesamt!B5</f>
        <v>Linz (Linz-Stadt)</v>
      </c>
      <c r="C6" s="24">
        <f>ErgebnisseGesamt!BG5</f>
        <v>845</v>
      </c>
      <c r="D6" s="25">
        <f>ErgebnisseGesamt!BI5</f>
        <v>130</v>
      </c>
      <c r="E6" s="24">
        <f>ErgebnisseGesamt!BK5</f>
        <v>0</v>
      </c>
      <c r="F6" s="25">
        <f>ErgebnisseGesamt!BL5</f>
        <v>130</v>
      </c>
      <c r="G6" s="24">
        <f>ErgebnisseGesamt!BM5</f>
        <v>72</v>
      </c>
      <c r="H6" s="12">
        <f>ErgebnisseGesamt!BN5</f>
        <v>9</v>
      </c>
      <c r="I6" s="12">
        <f>ErgebnisseGesamt!BO5</f>
        <v>14</v>
      </c>
      <c r="J6" s="12">
        <f>ErgebnisseGesamt!BP5</f>
        <v>17</v>
      </c>
      <c r="K6" s="25">
        <f>ErgebnisseGesamt!BQ5</f>
        <v>18</v>
      </c>
      <c r="L6" s="152">
        <f>ErgebnisseGesamt!BR5</f>
        <v>11</v>
      </c>
      <c r="M6" s="90">
        <f>ErgebnisseGesamt!BS5</f>
        <v>8</v>
      </c>
      <c r="N6" s="90">
        <f>ErgebnisseGesamt!BT5</f>
        <v>0</v>
      </c>
      <c r="O6" s="90">
        <f>ErgebnisseGesamt!BU5</f>
        <v>1</v>
      </c>
      <c r="P6" s="90">
        <f>ErgebnisseGesamt!BV5</f>
        <v>1</v>
      </c>
      <c r="Q6" s="97">
        <f>ErgebnisseGesamt!BW5</f>
        <v>1</v>
      </c>
      <c r="R6" s="71">
        <f>ErgebnisseGesamt!BX5</f>
        <v>15.38</v>
      </c>
      <c r="S6" s="72">
        <f>ErgebnisseGesamt!BZ5</f>
        <v>0</v>
      </c>
      <c r="T6" s="73">
        <f>ErgebnisseGesamt!CA5</f>
        <v>100</v>
      </c>
      <c r="U6" s="71">
        <f>ErgebnisseGesamt!CB5</f>
        <v>55.38</v>
      </c>
      <c r="V6" s="72">
        <f>ErgebnisseGesamt!CC5</f>
        <v>6.92</v>
      </c>
      <c r="W6" s="72">
        <f>ErgebnisseGesamt!CD5</f>
        <v>10.77</v>
      </c>
      <c r="X6" s="90">
        <f>ErgebnisseGesamt!CE5</f>
        <v>13.08</v>
      </c>
      <c r="Y6" s="73">
        <f>ErgebnisseGesamt!CF5</f>
        <v>13.85</v>
      </c>
    </row>
    <row r="7" spans="1:25" ht="12.75" customHeight="1" x14ac:dyDescent="0.2">
      <c r="A7" s="86" t="str">
        <f>ErgebnisseGesamt!A6</f>
        <v xml:space="preserve">40101C    </v>
      </c>
      <c r="B7" s="95" t="str">
        <f>ErgebnisseGesamt!B6</f>
        <v>Linz (Ebelsberg)</v>
      </c>
      <c r="C7" s="24">
        <f>ErgebnisseGesamt!BG6</f>
        <v>168</v>
      </c>
      <c r="D7" s="27">
        <f>ErgebnisseGesamt!BI6</f>
        <v>71</v>
      </c>
      <c r="E7" s="26">
        <f>ErgebnisseGesamt!BK6</f>
        <v>1</v>
      </c>
      <c r="F7" s="27">
        <f>ErgebnisseGesamt!BL6</f>
        <v>70</v>
      </c>
      <c r="G7" s="26">
        <f>ErgebnisseGesamt!BM6</f>
        <v>54</v>
      </c>
      <c r="H7" s="7">
        <f>ErgebnisseGesamt!BN6</f>
        <v>6</v>
      </c>
      <c r="I7" s="7">
        <f>ErgebnisseGesamt!BO6</f>
        <v>0</v>
      </c>
      <c r="J7" s="7">
        <f>ErgebnisseGesamt!BP6</f>
        <v>4</v>
      </c>
      <c r="K7" s="27">
        <f>ErgebnisseGesamt!BQ6</f>
        <v>6</v>
      </c>
      <c r="L7" s="104">
        <f>ErgebnisseGesamt!BR6</f>
        <v>7</v>
      </c>
      <c r="M7" s="85">
        <f>ErgebnisseGesamt!BS6</f>
        <v>7</v>
      </c>
      <c r="N7" s="85">
        <f>ErgebnisseGesamt!BT6</f>
        <v>0</v>
      </c>
      <c r="O7" s="85">
        <f>ErgebnisseGesamt!BU6</f>
        <v>0</v>
      </c>
      <c r="P7" s="85">
        <f>ErgebnisseGesamt!BV6</f>
        <v>0</v>
      </c>
      <c r="Q7" s="98">
        <f>ErgebnisseGesamt!BW6</f>
        <v>0</v>
      </c>
      <c r="R7" s="69">
        <f>ErgebnisseGesamt!BX6</f>
        <v>42.26</v>
      </c>
      <c r="S7" s="67">
        <f>ErgebnisseGesamt!BZ6</f>
        <v>1.41</v>
      </c>
      <c r="T7" s="68">
        <f>ErgebnisseGesamt!CA6</f>
        <v>98.59</v>
      </c>
      <c r="U7" s="69">
        <f>ErgebnisseGesamt!CB6</f>
        <v>77.14</v>
      </c>
      <c r="V7" s="67">
        <f>ErgebnisseGesamt!CC6</f>
        <v>8.57</v>
      </c>
      <c r="W7" s="67">
        <f>ErgebnisseGesamt!CD6</f>
        <v>0</v>
      </c>
      <c r="X7" s="85">
        <f>ErgebnisseGesamt!CE6</f>
        <v>5.71</v>
      </c>
      <c r="Y7" s="68">
        <f>ErgebnisseGesamt!CF6</f>
        <v>8.57</v>
      </c>
    </row>
    <row r="8" spans="1:25" ht="12.75" customHeight="1" x14ac:dyDescent="0.2">
      <c r="A8" s="86" t="str">
        <f>ErgebnisseGesamt!A7</f>
        <v xml:space="preserve">41001     </v>
      </c>
      <c r="B8" s="95" t="str">
        <f>ErgebnisseGesamt!B7</f>
        <v>Allhaming</v>
      </c>
      <c r="C8" s="24">
        <f>ErgebnisseGesamt!BG7</f>
        <v>164</v>
      </c>
      <c r="D8" s="27">
        <f>ErgebnisseGesamt!BI7</f>
        <v>115</v>
      </c>
      <c r="E8" s="26">
        <f>ErgebnisseGesamt!BK7</f>
        <v>2</v>
      </c>
      <c r="F8" s="27">
        <f>ErgebnisseGesamt!BL7</f>
        <v>113</v>
      </c>
      <c r="G8" s="26">
        <f>ErgebnisseGesamt!BM7</f>
        <v>80</v>
      </c>
      <c r="H8" s="7">
        <f>ErgebnisseGesamt!BN7</f>
        <v>20</v>
      </c>
      <c r="I8" s="7">
        <f>ErgebnisseGesamt!BO7</f>
        <v>9</v>
      </c>
      <c r="J8" s="7">
        <f>ErgebnisseGesamt!BP7</f>
        <v>0</v>
      </c>
      <c r="K8" s="27">
        <f>ErgebnisseGesamt!BQ7</f>
        <v>4</v>
      </c>
      <c r="L8" s="104">
        <f>ErgebnisseGesamt!BR7</f>
        <v>7</v>
      </c>
      <c r="M8" s="85">
        <f>ErgebnisseGesamt!BS7</f>
        <v>6</v>
      </c>
      <c r="N8" s="85">
        <f>ErgebnisseGesamt!BT7</f>
        <v>1</v>
      </c>
      <c r="O8" s="85">
        <f>ErgebnisseGesamt!BU7</f>
        <v>0</v>
      </c>
      <c r="P8" s="85">
        <f>ErgebnisseGesamt!BV7</f>
        <v>0</v>
      </c>
      <c r="Q8" s="98">
        <f>ErgebnisseGesamt!BW7</f>
        <v>0</v>
      </c>
      <c r="R8" s="69">
        <f>ErgebnisseGesamt!BX7</f>
        <v>70.12</v>
      </c>
      <c r="S8" s="67">
        <f>ErgebnisseGesamt!BZ7</f>
        <v>1.74</v>
      </c>
      <c r="T8" s="68">
        <f>ErgebnisseGesamt!CA7</f>
        <v>98.26</v>
      </c>
      <c r="U8" s="69">
        <f>ErgebnisseGesamt!CB7</f>
        <v>70.8</v>
      </c>
      <c r="V8" s="67">
        <f>ErgebnisseGesamt!CC7</f>
        <v>17.7</v>
      </c>
      <c r="W8" s="67">
        <f>ErgebnisseGesamt!CD7</f>
        <v>7.96</v>
      </c>
      <c r="X8" s="85">
        <f>ErgebnisseGesamt!CE7</f>
        <v>0</v>
      </c>
      <c r="Y8" s="68">
        <f>ErgebnisseGesamt!CF7</f>
        <v>3.54</v>
      </c>
    </row>
    <row r="9" spans="1:25" ht="12.75" customHeight="1" x14ac:dyDescent="0.2">
      <c r="A9" s="86" t="str">
        <f>ErgebnisseGesamt!A8</f>
        <v xml:space="preserve">41002     </v>
      </c>
      <c r="B9" s="95" t="str">
        <f>ErgebnisseGesamt!B8</f>
        <v>Ansfelden</v>
      </c>
      <c r="C9" s="24">
        <f>ErgebnisseGesamt!BG8</f>
        <v>363</v>
      </c>
      <c r="D9" s="27">
        <f>ErgebnisseGesamt!BI8</f>
        <v>201</v>
      </c>
      <c r="E9" s="26">
        <f>ErgebnisseGesamt!BK8</f>
        <v>8</v>
      </c>
      <c r="F9" s="27">
        <f>ErgebnisseGesamt!BL8</f>
        <v>193</v>
      </c>
      <c r="G9" s="26">
        <f>ErgebnisseGesamt!BM8</f>
        <v>152</v>
      </c>
      <c r="H9" s="7">
        <f>ErgebnisseGesamt!BN8</f>
        <v>9</v>
      </c>
      <c r="I9" s="7">
        <f>ErgebnisseGesamt!BO8</f>
        <v>18</v>
      </c>
      <c r="J9" s="7">
        <f>ErgebnisseGesamt!BP8</f>
        <v>1</v>
      </c>
      <c r="K9" s="27">
        <f>ErgebnisseGesamt!BQ8</f>
        <v>13</v>
      </c>
      <c r="L9" s="104">
        <f>ErgebnisseGesamt!BR8</f>
        <v>7</v>
      </c>
      <c r="M9" s="85">
        <f>ErgebnisseGesamt!BS8</f>
        <v>7</v>
      </c>
      <c r="N9" s="85">
        <f>ErgebnisseGesamt!BT8</f>
        <v>0</v>
      </c>
      <c r="O9" s="85">
        <f>ErgebnisseGesamt!BU8</f>
        <v>0</v>
      </c>
      <c r="P9" s="85">
        <f>ErgebnisseGesamt!BV8</f>
        <v>0</v>
      </c>
      <c r="Q9" s="98">
        <f>ErgebnisseGesamt!BW8</f>
        <v>0</v>
      </c>
      <c r="R9" s="69">
        <f>ErgebnisseGesamt!BX8</f>
        <v>55.37</v>
      </c>
      <c r="S9" s="67">
        <f>ErgebnisseGesamt!BZ8</f>
        <v>3.98</v>
      </c>
      <c r="T9" s="68">
        <f>ErgebnisseGesamt!CA8</f>
        <v>96.02</v>
      </c>
      <c r="U9" s="69">
        <f>ErgebnisseGesamt!CB8</f>
        <v>78.760000000000005</v>
      </c>
      <c r="V9" s="67">
        <f>ErgebnisseGesamt!CC8</f>
        <v>4.66</v>
      </c>
      <c r="W9" s="67">
        <f>ErgebnisseGesamt!CD8</f>
        <v>9.33</v>
      </c>
      <c r="X9" s="85">
        <f>ErgebnisseGesamt!CE8</f>
        <v>0.52</v>
      </c>
      <c r="Y9" s="68">
        <f>ErgebnisseGesamt!CF8</f>
        <v>6.74</v>
      </c>
    </row>
    <row r="10" spans="1:25" ht="12.75" customHeight="1" x14ac:dyDescent="0.2">
      <c r="A10" s="86" t="str">
        <f>ErgebnisseGesamt!A9</f>
        <v xml:space="preserve">41003     </v>
      </c>
      <c r="B10" s="95" t="str">
        <f>ErgebnisseGesamt!B9</f>
        <v>Asten</v>
      </c>
      <c r="C10" s="24">
        <f>ErgebnisseGesamt!BG9</f>
        <v>72</v>
      </c>
      <c r="D10" s="27">
        <f>ErgebnisseGesamt!BI9</f>
        <v>43</v>
      </c>
      <c r="E10" s="26">
        <f>ErgebnisseGesamt!BK9</f>
        <v>1</v>
      </c>
      <c r="F10" s="27">
        <f>ErgebnisseGesamt!BL9</f>
        <v>42</v>
      </c>
      <c r="G10" s="26">
        <f>ErgebnisseGesamt!BM9</f>
        <v>30</v>
      </c>
      <c r="H10" s="7">
        <f>ErgebnisseGesamt!BN9</f>
        <v>8</v>
      </c>
      <c r="I10" s="7">
        <f>ErgebnisseGesamt!BO9</f>
        <v>0</v>
      </c>
      <c r="J10" s="7">
        <f>ErgebnisseGesamt!BP9</f>
        <v>3</v>
      </c>
      <c r="K10" s="27">
        <f>ErgebnisseGesamt!BQ9</f>
        <v>1</v>
      </c>
      <c r="L10" s="104">
        <f>ErgebnisseGesamt!BR9</f>
        <v>7</v>
      </c>
      <c r="M10" s="85">
        <f>ErgebnisseGesamt!BS9</f>
        <v>6</v>
      </c>
      <c r="N10" s="85">
        <f>ErgebnisseGesamt!BT9</f>
        <v>1</v>
      </c>
      <c r="O10" s="85">
        <f>ErgebnisseGesamt!BU9</f>
        <v>0</v>
      </c>
      <c r="P10" s="85">
        <f>ErgebnisseGesamt!BV9</f>
        <v>0</v>
      </c>
      <c r="Q10" s="98">
        <f>ErgebnisseGesamt!BW9</f>
        <v>0</v>
      </c>
      <c r="R10" s="69">
        <f>ErgebnisseGesamt!BX9</f>
        <v>59.72</v>
      </c>
      <c r="S10" s="67">
        <f>ErgebnisseGesamt!BZ9</f>
        <v>2.33</v>
      </c>
      <c r="T10" s="68">
        <f>ErgebnisseGesamt!CA9</f>
        <v>97.67</v>
      </c>
      <c r="U10" s="69">
        <f>ErgebnisseGesamt!CB9</f>
        <v>71.430000000000007</v>
      </c>
      <c r="V10" s="67">
        <f>ErgebnisseGesamt!CC9</f>
        <v>19.05</v>
      </c>
      <c r="W10" s="67">
        <f>ErgebnisseGesamt!CD9</f>
        <v>0</v>
      </c>
      <c r="X10" s="85">
        <f>ErgebnisseGesamt!CE9</f>
        <v>7.14</v>
      </c>
      <c r="Y10" s="68">
        <f>ErgebnisseGesamt!CF9</f>
        <v>2.38</v>
      </c>
    </row>
    <row r="11" spans="1:25" ht="12.75" customHeight="1" x14ac:dyDescent="0.2">
      <c r="A11" s="86" t="str">
        <f>ErgebnisseGesamt!A10</f>
        <v xml:space="preserve">41004     </v>
      </c>
      <c r="B11" s="95" t="str">
        <f>ErgebnisseGesamt!B10</f>
        <v>Eggendorf im Traunkreis</v>
      </c>
      <c r="C11" s="24">
        <f>ErgebnisseGesamt!BG10</f>
        <v>110</v>
      </c>
      <c r="D11" s="27">
        <f>ErgebnisseGesamt!BI10</f>
        <v>64</v>
      </c>
      <c r="E11" s="26">
        <f>ErgebnisseGesamt!BK10</f>
        <v>1</v>
      </c>
      <c r="F11" s="27">
        <f>ErgebnisseGesamt!BL10</f>
        <v>63</v>
      </c>
      <c r="G11" s="26">
        <f>ErgebnisseGesamt!BM10</f>
        <v>45</v>
      </c>
      <c r="H11" s="7">
        <f>ErgebnisseGesamt!BN10</f>
        <v>8</v>
      </c>
      <c r="I11" s="7">
        <f>ErgebnisseGesamt!BO10</f>
        <v>4</v>
      </c>
      <c r="J11" s="7">
        <f>ErgebnisseGesamt!BP10</f>
        <v>0</v>
      </c>
      <c r="K11" s="27">
        <f>ErgebnisseGesamt!BQ10</f>
        <v>6</v>
      </c>
      <c r="L11" s="104">
        <f>ErgebnisseGesamt!BR10</f>
        <v>7</v>
      </c>
      <c r="M11" s="85">
        <f>ErgebnisseGesamt!BS10</f>
        <v>6</v>
      </c>
      <c r="N11" s="85">
        <f>ErgebnisseGesamt!BT10</f>
        <v>1</v>
      </c>
      <c r="O11" s="85">
        <f>ErgebnisseGesamt!BU10</f>
        <v>0</v>
      </c>
      <c r="P11" s="85">
        <f>ErgebnisseGesamt!BV10</f>
        <v>0</v>
      </c>
      <c r="Q11" s="98">
        <f>ErgebnisseGesamt!BW10</f>
        <v>0</v>
      </c>
      <c r="R11" s="69">
        <f>ErgebnisseGesamt!BX10</f>
        <v>58.18</v>
      </c>
      <c r="S11" s="67">
        <f>ErgebnisseGesamt!BZ10</f>
        <v>1.56</v>
      </c>
      <c r="T11" s="68">
        <f>ErgebnisseGesamt!CA10</f>
        <v>98.44</v>
      </c>
      <c r="U11" s="69">
        <f>ErgebnisseGesamt!CB10</f>
        <v>71.430000000000007</v>
      </c>
      <c r="V11" s="67">
        <f>ErgebnisseGesamt!CC10</f>
        <v>12.7</v>
      </c>
      <c r="W11" s="67">
        <f>ErgebnisseGesamt!CD10</f>
        <v>6.35</v>
      </c>
      <c r="X11" s="85">
        <f>ErgebnisseGesamt!CE10</f>
        <v>0</v>
      </c>
      <c r="Y11" s="68">
        <f>ErgebnisseGesamt!CF10</f>
        <v>9.52</v>
      </c>
    </row>
    <row r="12" spans="1:25" ht="12.75" customHeight="1" x14ac:dyDescent="0.2">
      <c r="A12" s="86" t="str">
        <f>ErgebnisseGesamt!A11</f>
        <v xml:space="preserve">41005     </v>
      </c>
      <c r="B12" s="95" t="str">
        <f>ErgebnisseGesamt!B11</f>
        <v>Enns</v>
      </c>
      <c r="C12" s="24">
        <f>ErgebnisseGesamt!BG11</f>
        <v>307</v>
      </c>
      <c r="D12" s="27">
        <f>ErgebnisseGesamt!BI11</f>
        <v>152</v>
      </c>
      <c r="E12" s="26">
        <f>ErgebnisseGesamt!BK11</f>
        <v>0</v>
      </c>
      <c r="F12" s="27">
        <f>ErgebnisseGesamt!BL11</f>
        <v>152</v>
      </c>
      <c r="G12" s="26">
        <f>ErgebnisseGesamt!BM11</f>
        <v>131</v>
      </c>
      <c r="H12" s="7">
        <f>ErgebnisseGesamt!BN11</f>
        <v>6</v>
      </c>
      <c r="I12" s="7">
        <f>ErgebnisseGesamt!BO11</f>
        <v>10</v>
      </c>
      <c r="J12" s="7">
        <f>ErgebnisseGesamt!BP11</f>
        <v>0</v>
      </c>
      <c r="K12" s="27">
        <f>ErgebnisseGesamt!BQ11</f>
        <v>5</v>
      </c>
      <c r="L12" s="104">
        <f>ErgebnisseGesamt!BR11</f>
        <v>7</v>
      </c>
      <c r="M12" s="85">
        <f>ErgebnisseGesamt!BS11</f>
        <v>7</v>
      </c>
      <c r="N12" s="85">
        <f>ErgebnisseGesamt!BT11</f>
        <v>0</v>
      </c>
      <c r="O12" s="85">
        <f>ErgebnisseGesamt!BU11</f>
        <v>0</v>
      </c>
      <c r="P12" s="85">
        <f>ErgebnisseGesamt!BV11</f>
        <v>0</v>
      </c>
      <c r="Q12" s="98">
        <f>ErgebnisseGesamt!BW11</f>
        <v>0</v>
      </c>
      <c r="R12" s="69">
        <f>ErgebnisseGesamt!BX11</f>
        <v>49.51</v>
      </c>
      <c r="S12" s="67">
        <f>ErgebnisseGesamt!BZ11</f>
        <v>0</v>
      </c>
      <c r="T12" s="68">
        <f>ErgebnisseGesamt!CA11</f>
        <v>100</v>
      </c>
      <c r="U12" s="69">
        <f>ErgebnisseGesamt!CB11</f>
        <v>86.18</v>
      </c>
      <c r="V12" s="67">
        <f>ErgebnisseGesamt!CC11</f>
        <v>3.95</v>
      </c>
      <c r="W12" s="67">
        <f>ErgebnisseGesamt!CD11</f>
        <v>6.58</v>
      </c>
      <c r="X12" s="85">
        <f>ErgebnisseGesamt!CE11</f>
        <v>0</v>
      </c>
      <c r="Y12" s="68">
        <f>ErgebnisseGesamt!CF11</f>
        <v>3.29</v>
      </c>
    </row>
    <row r="13" spans="1:25" ht="12.75" customHeight="1" x14ac:dyDescent="0.2">
      <c r="A13" s="86" t="str">
        <f>ErgebnisseGesamt!A12</f>
        <v xml:space="preserve">41006     </v>
      </c>
      <c r="B13" s="95" t="str">
        <f>ErgebnisseGesamt!B12</f>
        <v>Hargelsberg</v>
      </c>
      <c r="C13" s="24">
        <f>ErgebnisseGesamt!BG12</f>
        <v>127</v>
      </c>
      <c r="D13" s="27">
        <f>ErgebnisseGesamt!BI12</f>
        <v>85</v>
      </c>
      <c r="E13" s="26">
        <f>ErgebnisseGesamt!BK12</f>
        <v>6</v>
      </c>
      <c r="F13" s="27">
        <f>ErgebnisseGesamt!BL12</f>
        <v>79</v>
      </c>
      <c r="G13" s="26">
        <f>ErgebnisseGesamt!BM12</f>
        <v>69</v>
      </c>
      <c r="H13" s="7">
        <f>ErgebnisseGesamt!BN12</f>
        <v>5</v>
      </c>
      <c r="I13" s="7">
        <f>ErgebnisseGesamt!BO12</f>
        <v>4</v>
      </c>
      <c r="J13" s="7">
        <f>ErgebnisseGesamt!BP12</f>
        <v>1</v>
      </c>
      <c r="K13" s="27">
        <f>ErgebnisseGesamt!BQ12</f>
        <v>0</v>
      </c>
      <c r="L13" s="104">
        <f>ErgebnisseGesamt!BR12</f>
        <v>7</v>
      </c>
      <c r="M13" s="85">
        <f>ErgebnisseGesamt!BS12</f>
        <v>7</v>
      </c>
      <c r="N13" s="85">
        <f>ErgebnisseGesamt!BT12</f>
        <v>0</v>
      </c>
      <c r="O13" s="85">
        <f>ErgebnisseGesamt!BU12</f>
        <v>0</v>
      </c>
      <c r="P13" s="85">
        <f>ErgebnisseGesamt!BV12</f>
        <v>0</v>
      </c>
      <c r="Q13" s="98">
        <f>ErgebnisseGesamt!BW12</f>
        <v>0</v>
      </c>
      <c r="R13" s="69">
        <f>ErgebnisseGesamt!BX12</f>
        <v>66.930000000000007</v>
      </c>
      <c r="S13" s="67">
        <f>ErgebnisseGesamt!BZ12</f>
        <v>7.06</v>
      </c>
      <c r="T13" s="68">
        <f>ErgebnisseGesamt!CA12</f>
        <v>92.94</v>
      </c>
      <c r="U13" s="69">
        <f>ErgebnisseGesamt!CB12</f>
        <v>87.34</v>
      </c>
      <c r="V13" s="67">
        <f>ErgebnisseGesamt!CC12</f>
        <v>6.33</v>
      </c>
      <c r="W13" s="67">
        <f>ErgebnisseGesamt!CD12</f>
        <v>5.0599999999999996</v>
      </c>
      <c r="X13" s="85">
        <f>ErgebnisseGesamt!CE12</f>
        <v>1.27</v>
      </c>
      <c r="Y13" s="68">
        <f>ErgebnisseGesamt!CF12</f>
        <v>0</v>
      </c>
    </row>
    <row r="14" spans="1:25" ht="12.75" customHeight="1" x14ac:dyDescent="0.2">
      <c r="A14" s="86" t="str">
        <f>ErgebnisseGesamt!A13</f>
        <v xml:space="preserve">41007     </v>
      </c>
      <c r="B14" s="95" t="str">
        <f>ErgebnisseGesamt!B13</f>
        <v>Hörsching</v>
      </c>
      <c r="C14" s="24">
        <f>ErgebnisseGesamt!BG13</f>
        <v>232</v>
      </c>
      <c r="D14" s="27">
        <f>ErgebnisseGesamt!BI13</f>
        <v>145</v>
      </c>
      <c r="E14" s="26">
        <f>ErgebnisseGesamt!BK13</f>
        <v>0</v>
      </c>
      <c r="F14" s="27">
        <f>ErgebnisseGesamt!BL13</f>
        <v>145</v>
      </c>
      <c r="G14" s="26">
        <f>ErgebnisseGesamt!BM13</f>
        <v>106</v>
      </c>
      <c r="H14" s="7">
        <f>ErgebnisseGesamt!BN13</f>
        <v>12</v>
      </c>
      <c r="I14" s="7">
        <f>ErgebnisseGesamt!BO13</f>
        <v>5</v>
      </c>
      <c r="J14" s="7">
        <f>ErgebnisseGesamt!BP13</f>
        <v>5</v>
      </c>
      <c r="K14" s="27">
        <f>ErgebnisseGesamt!BQ13</f>
        <v>17</v>
      </c>
      <c r="L14" s="104">
        <f>ErgebnisseGesamt!BR13</f>
        <v>7</v>
      </c>
      <c r="M14" s="85">
        <f>ErgebnisseGesamt!BS13</f>
        <v>6</v>
      </c>
      <c r="N14" s="85">
        <f>ErgebnisseGesamt!BT13</f>
        <v>0</v>
      </c>
      <c r="O14" s="85">
        <f>ErgebnisseGesamt!BU13</f>
        <v>0</v>
      </c>
      <c r="P14" s="85">
        <f>ErgebnisseGesamt!BV13</f>
        <v>0</v>
      </c>
      <c r="Q14" s="98">
        <f>ErgebnisseGesamt!BW13</f>
        <v>1</v>
      </c>
      <c r="R14" s="69">
        <f>ErgebnisseGesamt!BX13</f>
        <v>62.5</v>
      </c>
      <c r="S14" s="67">
        <f>ErgebnisseGesamt!BZ13</f>
        <v>0</v>
      </c>
      <c r="T14" s="68">
        <f>ErgebnisseGesamt!CA13</f>
        <v>100</v>
      </c>
      <c r="U14" s="69">
        <f>ErgebnisseGesamt!CB13</f>
        <v>73.099999999999994</v>
      </c>
      <c r="V14" s="67">
        <f>ErgebnisseGesamt!CC13</f>
        <v>8.2799999999999994</v>
      </c>
      <c r="W14" s="67">
        <f>ErgebnisseGesamt!CD13</f>
        <v>3.45</v>
      </c>
      <c r="X14" s="85">
        <f>ErgebnisseGesamt!CE13</f>
        <v>3.45</v>
      </c>
      <c r="Y14" s="68">
        <f>ErgebnisseGesamt!CF13</f>
        <v>11.72</v>
      </c>
    </row>
    <row r="15" spans="1:25" ht="12.75" customHeight="1" x14ac:dyDescent="0.2">
      <c r="A15" s="86" t="str">
        <f>ErgebnisseGesamt!A14</f>
        <v xml:space="preserve">41008     </v>
      </c>
      <c r="B15" s="95" t="str">
        <f>ErgebnisseGesamt!B14</f>
        <v>Hofkirchen im Traunkreis</v>
      </c>
      <c r="C15" s="24">
        <f>ErgebnisseGesamt!BG14</f>
        <v>156</v>
      </c>
      <c r="D15" s="27">
        <f>ErgebnisseGesamt!BI14</f>
        <v>94</v>
      </c>
      <c r="E15" s="26">
        <f>ErgebnisseGesamt!BK14</f>
        <v>1</v>
      </c>
      <c r="F15" s="27">
        <f>ErgebnisseGesamt!BL14</f>
        <v>93</v>
      </c>
      <c r="G15" s="26">
        <f>ErgebnisseGesamt!BM14</f>
        <v>69</v>
      </c>
      <c r="H15" s="7">
        <f>ErgebnisseGesamt!BN14</f>
        <v>9</v>
      </c>
      <c r="I15" s="7">
        <f>ErgebnisseGesamt!BO14</f>
        <v>5</v>
      </c>
      <c r="J15" s="7">
        <f>ErgebnisseGesamt!BP14</f>
        <v>5</v>
      </c>
      <c r="K15" s="27">
        <f>ErgebnisseGesamt!BQ14</f>
        <v>5</v>
      </c>
      <c r="L15" s="104">
        <f>ErgebnisseGesamt!BR14</f>
        <v>7</v>
      </c>
      <c r="M15" s="85">
        <f>ErgebnisseGesamt!BS14</f>
        <v>7</v>
      </c>
      <c r="N15" s="85">
        <f>ErgebnisseGesamt!BT14</f>
        <v>0</v>
      </c>
      <c r="O15" s="85">
        <f>ErgebnisseGesamt!BU14</f>
        <v>0</v>
      </c>
      <c r="P15" s="85">
        <f>ErgebnisseGesamt!BV14</f>
        <v>0</v>
      </c>
      <c r="Q15" s="98">
        <f>ErgebnisseGesamt!BW14</f>
        <v>0</v>
      </c>
      <c r="R15" s="69">
        <f>ErgebnisseGesamt!BX14</f>
        <v>60.26</v>
      </c>
      <c r="S15" s="67">
        <f>ErgebnisseGesamt!BZ14</f>
        <v>1.06</v>
      </c>
      <c r="T15" s="68">
        <f>ErgebnisseGesamt!CA14</f>
        <v>98.94</v>
      </c>
      <c r="U15" s="69">
        <f>ErgebnisseGesamt!CB14</f>
        <v>74.19</v>
      </c>
      <c r="V15" s="67">
        <f>ErgebnisseGesamt!CC14</f>
        <v>9.68</v>
      </c>
      <c r="W15" s="67">
        <f>ErgebnisseGesamt!CD14</f>
        <v>5.38</v>
      </c>
      <c r="X15" s="85">
        <f>ErgebnisseGesamt!CE14</f>
        <v>5.38</v>
      </c>
      <c r="Y15" s="68">
        <f>ErgebnisseGesamt!CF14</f>
        <v>5.38</v>
      </c>
    </row>
    <row r="16" spans="1:25" ht="12.75" customHeight="1" x14ac:dyDescent="0.2">
      <c r="A16" s="86" t="str">
        <f>ErgebnisseGesamt!A15</f>
        <v xml:space="preserve">41009     </v>
      </c>
      <c r="B16" s="95" t="str">
        <f>ErgebnisseGesamt!B15</f>
        <v>Kematen an der Krems</v>
      </c>
      <c r="C16" s="24">
        <f>ErgebnisseGesamt!BG15</f>
        <v>256</v>
      </c>
      <c r="D16" s="27">
        <f>ErgebnisseGesamt!BI15</f>
        <v>161</v>
      </c>
      <c r="E16" s="26">
        <f>ErgebnisseGesamt!BK15</f>
        <v>5</v>
      </c>
      <c r="F16" s="27">
        <f>ErgebnisseGesamt!BL15</f>
        <v>156</v>
      </c>
      <c r="G16" s="26">
        <f>ErgebnisseGesamt!BM15</f>
        <v>73</v>
      </c>
      <c r="H16" s="7">
        <f>ErgebnisseGesamt!BN15</f>
        <v>41</v>
      </c>
      <c r="I16" s="7">
        <f>ErgebnisseGesamt!BO15</f>
        <v>35</v>
      </c>
      <c r="J16" s="7">
        <f>ErgebnisseGesamt!BP15</f>
        <v>3</v>
      </c>
      <c r="K16" s="27">
        <f>ErgebnisseGesamt!BQ15</f>
        <v>4</v>
      </c>
      <c r="L16" s="104">
        <f>ErgebnisseGesamt!BR15</f>
        <v>7</v>
      </c>
      <c r="M16" s="85">
        <f>ErgebnisseGesamt!BS15</f>
        <v>4</v>
      </c>
      <c r="N16" s="85">
        <f>ErgebnisseGesamt!BT15</f>
        <v>2</v>
      </c>
      <c r="O16" s="85">
        <f>ErgebnisseGesamt!BU15</f>
        <v>1</v>
      </c>
      <c r="P16" s="85">
        <f>ErgebnisseGesamt!BV15</f>
        <v>0</v>
      </c>
      <c r="Q16" s="98">
        <f>ErgebnisseGesamt!BW15</f>
        <v>0</v>
      </c>
      <c r="R16" s="69">
        <f>ErgebnisseGesamt!BX15</f>
        <v>62.89</v>
      </c>
      <c r="S16" s="67">
        <f>ErgebnisseGesamt!BZ15</f>
        <v>3.11</v>
      </c>
      <c r="T16" s="68">
        <f>ErgebnisseGesamt!CA15</f>
        <v>96.89</v>
      </c>
      <c r="U16" s="69">
        <f>ErgebnisseGesamt!CB15</f>
        <v>46.79</v>
      </c>
      <c r="V16" s="67">
        <f>ErgebnisseGesamt!CC15</f>
        <v>26.28</v>
      </c>
      <c r="W16" s="67">
        <f>ErgebnisseGesamt!CD15</f>
        <v>22.44</v>
      </c>
      <c r="X16" s="85">
        <f>ErgebnisseGesamt!CE15</f>
        <v>1.92</v>
      </c>
      <c r="Y16" s="68">
        <f>ErgebnisseGesamt!CF15</f>
        <v>2.56</v>
      </c>
    </row>
    <row r="17" spans="1:25" ht="12.75" customHeight="1" x14ac:dyDescent="0.2">
      <c r="A17" s="86" t="str">
        <f>ErgebnisseGesamt!A16</f>
        <v xml:space="preserve">41010     </v>
      </c>
      <c r="B17" s="95" t="str">
        <f>ErgebnisseGesamt!B16</f>
        <v>Kirchberg-Thening</v>
      </c>
      <c r="C17" s="24">
        <f>ErgebnisseGesamt!BG16</f>
        <v>154</v>
      </c>
      <c r="D17" s="27">
        <f>ErgebnisseGesamt!BI16</f>
        <v>90</v>
      </c>
      <c r="E17" s="26">
        <f>ErgebnisseGesamt!BK16</f>
        <v>0</v>
      </c>
      <c r="F17" s="27">
        <f>ErgebnisseGesamt!BL16</f>
        <v>90</v>
      </c>
      <c r="G17" s="26">
        <f>ErgebnisseGesamt!BM16</f>
        <v>58</v>
      </c>
      <c r="H17" s="7">
        <f>ErgebnisseGesamt!BN16</f>
        <v>9</v>
      </c>
      <c r="I17" s="7">
        <f>ErgebnisseGesamt!BO16</f>
        <v>14</v>
      </c>
      <c r="J17" s="7">
        <f>ErgebnisseGesamt!BP16</f>
        <v>3</v>
      </c>
      <c r="K17" s="27">
        <f>ErgebnisseGesamt!BQ16</f>
        <v>6</v>
      </c>
      <c r="L17" s="104">
        <f>ErgebnisseGesamt!BR16</f>
        <v>7</v>
      </c>
      <c r="M17" s="85">
        <f>ErgebnisseGesamt!BS16</f>
        <v>6</v>
      </c>
      <c r="N17" s="85">
        <f>ErgebnisseGesamt!BT16</f>
        <v>0</v>
      </c>
      <c r="O17" s="85">
        <f>ErgebnisseGesamt!BU16</f>
        <v>1</v>
      </c>
      <c r="P17" s="85">
        <f>ErgebnisseGesamt!BV16</f>
        <v>0</v>
      </c>
      <c r="Q17" s="98">
        <f>ErgebnisseGesamt!BW16</f>
        <v>0</v>
      </c>
      <c r="R17" s="69">
        <f>ErgebnisseGesamt!BX16</f>
        <v>58.44</v>
      </c>
      <c r="S17" s="67">
        <f>ErgebnisseGesamt!BZ16</f>
        <v>0</v>
      </c>
      <c r="T17" s="68">
        <f>ErgebnisseGesamt!CA16</f>
        <v>100</v>
      </c>
      <c r="U17" s="69">
        <f>ErgebnisseGesamt!CB16</f>
        <v>64.44</v>
      </c>
      <c r="V17" s="67">
        <f>ErgebnisseGesamt!CC16</f>
        <v>10</v>
      </c>
      <c r="W17" s="67">
        <f>ErgebnisseGesamt!CD16</f>
        <v>15.56</v>
      </c>
      <c r="X17" s="85">
        <f>ErgebnisseGesamt!CE16</f>
        <v>3.33</v>
      </c>
      <c r="Y17" s="68">
        <f>ErgebnisseGesamt!CF16</f>
        <v>6.67</v>
      </c>
    </row>
    <row r="18" spans="1:25" ht="12.75" customHeight="1" x14ac:dyDescent="0.2">
      <c r="A18" s="86" t="str">
        <f>ErgebnisseGesamt!A17</f>
        <v xml:space="preserve">41011     </v>
      </c>
      <c r="B18" s="95" t="str">
        <f>ErgebnisseGesamt!B17</f>
        <v>Kronstorf</v>
      </c>
      <c r="C18" s="24">
        <f>ErgebnisseGesamt!BG17</f>
        <v>149</v>
      </c>
      <c r="D18" s="27">
        <f>ErgebnisseGesamt!BI17</f>
        <v>106</v>
      </c>
      <c r="E18" s="26">
        <f>ErgebnisseGesamt!BK17</f>
        <v>1</v>
      </c>
      <c r="F18" s="27">
        <f>ErgebnisseGesamt!BL17</f>
        <v>105</v>
      </c>
      <c r="G18" s="26">
        <f>ErgebnisseGesamt!BM17</f>
        <v>86</v>
      </c>
      <c r="H18" s="7">
        <f>ErgebnisseGesamt!BN17</f>
        <v>7</v>
      </c>
      <c r="I18" s="7">
        <f>ErgebnisseGesamt!BO17</f>
        <v>5</v>
      </c>
      <c r="J18" s="7">
        <f>ErgebnisseGesamt!BP17</f>
        <v>1</v>
      </c>
      <c r="K18" s="27">
        <f>ErgebnisseGesamt!BQ17</f>
        <v>6</v>
      </c>
      <c r="L18" s="104">
        <f>ErgebnisseGesamt!BR17</f>
        <v>7</v>
      </c>
      <c r="M18" s="85">
        <f>ErgebnisseGesamt!BS17</f>
        <v>7</v>
      </c>
      <c r="N18" s="85">
        <f>ErgebnisseGesamt!BT17</f>
        <v>0</v>
      </c>
      <c r="O18" s="85">
        <f>ErgebnisseGesamt!BU17</f>
        <v>0</v>
      </c>
      <c r="P18" s="85">
        <f>ErgebnisseGesamt!BV17</f>
        <v>0</v>
      </c>
      <c r="Q18" s="98">
        <f>ErgebnisseGesamt!BW17</f>
        <v>0</v>
      </c>
      <c r="R18" s="69">
        <f>ErgebnisseGesamt!BX17</f>
        <v>71.14</v>
      </c>
      <c r="S18" s="67">
        <f>ErgebnisseGesamt!BZ17</f>
        <v>0.94</v>
      </c>
      <c r="T18" s="68">
        <f>ErgebnisseGesamt!CA17</f>
        <v>99.06</v>
      </c>
      <c r="U18" s="69">
        <f>ErgebnisseGesamt!CB17</f>
        <v>81.900000000000006</v>
      </c>
      <c r="V18" s="67">
        <f>ErgebnisseGesamt!CC17</f>
        <v>6.67</v>
      </c>
      <c r="W18" s="67">
        <f>ErgebnisseGesamt!CD17</f>
        <v>4.76</v>
      </c>
      <c r="X18" s="85">
        <f>ErgebnisseGesamt!CE17</f>
        <v>0.95</v>
      </c>
      <c r="Y18" s="68">
        <f>ErgebnisseGesamt!CF17</f>
        <v>5.71</v>
      </c>
    </row>
    <row r="19" spans="1:25" ht="12.75" customHeight="1" x14ac:dyDescent="0.2">
      <c r="A19" s="86" t="str">
        <f>ErgebnisseGesamt!A18</f>
        <v xml:space="preserve">41012     </v>
      </c>
      <c r="B19" s="95" t="str">
        <f>ErgebnisseGesamt!B18</f>
        <v>Leonding</v>
      </c>
      <c r="C19" s="24">
        <f>ErgebnisseGesamt!BG18</f>
        <v>403</v>
      </c>
      <c r="D19" s="27">
        <f>ErgebnisseGesamt!BI18</f>
        <v>180</v>
      </c>
      <c r="E19" s="26">
        <f>ErgebnisseGesamt!BK18</f>
        <v>1</v>
      </c>
      <c r="F19" s="27">
        <f>ErgebnisseGesamt!BL18</f>
        <v>179</v>
      </c>
      <c r="G19" s="26">
        <f>ErgebnisseGesamt!BM18</f>
        <v>147</v>
      </c>
      <c r="H19" s="7">
        <f>ErgebnisseGesamt!BN18</f>
        <v>9</v>
      </c>
      <c r="I19" s="7">
        <f>ErgebnisseGesamt!BO18</f>
        <v>10</v>
      </c>
      <c r="J19" s="7">
        <f>ErgebnisseGesamt!BP18</f>
        <v>5</v>
      </c>
      <c r="K19" s="27">
        <f>ErgebnisseGesamt!BQ18</f>
        <v>8</v>
      </c>
      <c r="L19" s="104">
        <f>ErgebnisseGesamt!BR18</f>
        <v>9</v>
      </c>
      <c r="M19" s="85">
        <f>ErgebnisseGesamt!BS18</f>
        <v>9</v>
      </c>
      <c r="N19" s="85">
        <f>ErgebnisseGesamt!BT18</f>
        <v>0</v>
      </c>
      <c r="O19" s="85">
        <f>ErgebnisseGesamt!BU18</f>
        <v>0</v>
      </c>
      <c r="P19" s="85">
        <f>ErgebnisseGesamt!BV18</f>
        <v>0</v>
      </c>
      <c r="Q19" s="98">
        <f>ErgebnisseGesamt!BW18</f>
        <v>0</v>
      </c>
      <c r="R19" s="69">
        <f>ErgebnisseGesamt!BX18</f>
        <v>44.67</v>
      </c>
      <c r="S19" s="67">
        <f>ErgebnisseGesamt!BZ18</f>
        <v>0.56000000000000005</v>
      </c>
      <c r="T19" s="68">
        <f>ErgebnisseGesamt!CA18</f>
        <v>99.44</v>
      </c>
      <c r="U19" s="69">
        <f>ErgebnisseGesamt!CB18</f>
        <v>82.12</v>
      </c>
      <c r="V19" s="67">
        <f>ErgebnisseGesamt!CC18</f>
        <v>5.03</v>
      </c>
      <c r="W19" s="67">
        <f>ErgebnisseGesamt!CD18</f>
        <v>5.59</v>
      </c>
      <c r="X19" s="85">
        <f>ErgebnisseGesamt!CE18</f>
        <v>2.79</v>
      </c>
      <c r="Y19" s="68">
        <f>ErgebnisseGesamt!CF18</f>
        <v>4.47</v>
      </c>
    </row>
    <row r="20" spans="1:25" ht="12.75" customHeight="1" x14ac:dyDescent="0.2">
      <c r="A20" s="86" t="str">
        <f>ErgebnisseGesamt!A19</f>
        <v xml:space="preserve">41013     </v>
      </c>
      <c r="B20" s="95" t="str">
        <f>ErgebnisseGesamt!B19</f>
        <v>Markt Sankt Florian</v>
      </c>
      <c r="C20" s="24">
        <f>ErgebnisseGesamt!BG19</f>
        <v>365</v>
      </c>
      <c r="D20" s="27">
        <f>ErgebnisseGesamt!BI19</f>
        <v>266</v>
      </c>
      <c r="E20" s="26">
        <f>ErgebnisseGesamt!BK19</f>
        <v>2</v>
      </c>
      <c r="F20" s="27">
        <f>ErgebnisseGesamt!BL19</f>
        <v>264</v>
      </c>
      <c r="G20" s="26">
        <f>ErgebnisseGesamt!BM19</f>
        <v>212</v>
      </c>
      <c r="H20" s="7">
        <f>ErgebnisseGesamt!BN19</f>
        <v>20</v>
      </c>
      <c r="I20" s="7">
        <f>ErgebnisseGesamt!BO19</f>
        <v>6</v>
      </c>
      <c r="J20" s="7">
        <f>ErgebnisseGesamt!BP19</f>
        <v>8</v>
      </c>
      <c r="K20" s="27">
        <f>ErgebnisseGesamt!BQ19</f>
        <v>18</v>
      </c>
      <c r="L20" s="104">
        <f>ErgebnisseGesamt!BR19</f>
        <v>7</v>
      </c>
      <c r="M20" s="85">
        <f>ErgebnisseGesamt!BS19</f>
        <v>7</v>
      </c>
      <c r="N20" s="85">
        <f>ErgebnisseGesamt!BT19</f>
        <v>0</v>
      </c>
      <c r="O20" s="85">
        <f>ErgebnisseGesamt!BU19</f>
        <v>0</v>
      </c>
      <c r="P20" s="85">
        <f>ErgebnisseGesamt!BV19</f>
        <v>0</v>
      </c>
      <c r="Q20" s="98">
        <f>ErgebnisseGesamt!BW19</f>
        <v>0</v>
      </c>
      <c r="R20" s="69">
        <f>ErgebnisseGesamt!BX19</f>
        <v>72.88</v>
      </c>
      <c r="S20" s="67">
        <f>ErgebnisseGesamt!BZ19</f>
        <v>0.75</v>
      </c>
      <c r="T20" s="68">
        <f>ErgebnisseGesamt!CA19</f>
        <v>99.25</v>
      </c>
      <c r="U20" s="69">
        <f>ErgebnisseGesamt!CB19</f>
        <v>80.3</v>
      </c>
      <c r="V20" s="67">
        <f>ErgebnisseGesamt!CC19</f>
        <v>7.58</v>
      </c>
      <c r="W20" s="67">
        <f>ErgebnisseGesamt!CD19</f>
        <v>2.27</v>
      </c>
      <c r="X20" s="85">
        <f>ErgebnisseGesamt!CE19</f>
        <v>3.03</v>
      </c>
      <c r="Y20" s="68">
        <f>ErgebnisseGesamt!CF19</f>
        <v>6.82</v>
      </c>
    </row>
    <row r="21" spans="1:25" ht="12.75" customHeight="1" x14ac:dyDescent="0.2">
      <c r="A21" s="86" t="str">
        <f>ErgebnisseGesamt!A20</f>
        <v xml:space="preserve">41014     </v>
      </c>
      <c r="B21" s="95" t="str">
        <f>ErgebnisseGesamt!B20</f>
        <v>Neuhofen an der Krems</v>
      </c>
      <c r="C21" s="24">
        <f>ErgebnisseGesamt!BG20</f>
        <v>252</v>
      </c>
      <c r="D21" s="27">
        <f>ErgebnisseGesamt!BI20</f>
        <v>161</v>
      </c>
      <c r="E21" s="26">
        <f>ErgebnisseGesamt!BK20</f>
        <v>0</v>
      </c>
      <c r="F21" s="27">
        <f>ErgebnisseGesamt!BL20</f>
        <v>161</v>
      </c>
      <c r="G21" s="26">
        <f>ErgebnisseGesamt!BM20</f>
        <v>98</v>
      </c>
      <c r="H21" s="7">
        <f>ErgebnisseGesamt!BN20</f>
        <v>29</v>
      </c>
      <c r="I21" s="7">
        <f>ErgebnisseGesamt!BO20</f>
        <v>22</v>
      </c>
      <c r="J21" s="7">
        <f>ErgebnisseGesamt!BP20</f>
        <v>3</v>
      </c>
      <c r="K21" s="27">
        <f>ErgebnisseGesamt!BQ20</f>
        <v>9</v>
      </c>
      <c r="L21" s="104">
        <f>ErgebnisseGesamt!BR20</f>
        <v>7</v>
      </c>
      <c r="M21" s="85">
        <f>ErgebnisseGesamt!BS20</f>
        <v>5</v>
      </c>
      <c r="N21" s="85">
        <f>ErgebnisseGesamt!BT20</f>
        <v>1</v>
      </c>
      <c r="O21" s="85">
        <f>ErgebnisseGesamt!BU20</f>
        <v>1</v>
      </c>
      <c r="P21" s="85">
        <f>ErgebnisseGesamt!BV20</f>
        <v>0</v>
      </c>
      <c r="Q21" s="98">
        <f>ErgebnisseGesamt!BW20</f>
        <v>0</v>
      </c>
      <c r="R21" s="69">
        <f>ErgebnisseGesamt!BX20</f>
        <v>63.89</v>
      </c>
      <c r="S21" s="67">
        <f>ErgebnisseGesamt!BZ20</f>
        <v>0</v>
      </c>
      <c r="T21" s="68">
        <f>ErgebnisseGesamt!CA20</f>
        <v>100</v>
      </c>
      <c r="U21" s="69">
        <f>ErgebnisseGesamt!CB20</f>
        <v>60.87</v>
      </c>
      <c r="V21" s="67">
        <f>ErgebnisseGesamt!CC20</f>
        <v>18.010000000000002</v>
      </c>
      <c r="W21" s="67">
        <f>ErgebnisseGesamt!CD20</f>
        <v>13.66</v>
      </c>
      <c r="X21" s="85">
        <f>ErgebnisseGesamt!CE20</f>
        <v>1.86</v>
      </c>
      <c r="Y21" s="68">
        <f>ErgebnisseGesamt!CF20</f>
        <v>5.59</v>
      </c>
    </row>
    <row r="22" spans="1:25" ht="12.75" customHeight="1" x14ac:dyDescent="0.2">
      <c r="A22" s="86" t="str">
        <f>ErgebnisseGesamt!A21</f>
        <v xml:space="preserve">41015     </v>
      </c>
      <c r="B22" s="95" t="str">
        <f>ErgebnisseGesamt!B21</f>
        <v>Niederneukirchen</v>
      </c>
      <c r="C22" s="24">
        <f>ErgebnisseGesamt!BG21</f>
        <v>220</v>
      </c>
      <c r="D22" s="27">
        <f>ErgebnisseGesamt!BI21</f>
        <v>178</v>
      </c>
      <c r="E22" s="26">
        <f>ErgebnisseGesamt!BK21</f>
        <v>1</v>
      </c>
      <c r="F22" s="27">
        <f>ErgebnisseGesamt!BL21</f>
        <v>177</v>
      </c>
      <c r="G22" s="26">
        <f>ErgebnisseGesamt!BM21</f>
        <v>152</v>
      </c>
      <c r="H22" s="7">
        <f>ErgebnisseGesamt!BN21</f>
        <v>11</v>
      </c>
      <c r="I22" s="7">
        <f>ErgebnisseGesamt!BO21</f>
        <v>1</v>
      </c>
      <c r="J22" s="7">
        <f>ErgebnisseGesamt!BP21</f>
        <v>0</v>
      </c>
      <c r="K22" s="27">
        <f>ErgebnisseGesamt!BQ21</f>
        <v>13</v>
      </c>
      <c r="L22" s="104">
        <f>ErgebnisseGesamt!BR21</f>
        <v>7</v>
      </c>
      <c r="M22" s="85">
        <f>ErgebnisseGesamt!BS21</f>
        <v>7</v>
      </c>
      <c r="N22" s="85">
        <f>ErgebnisseGesamt!BT21</f>
        <v>0</v>
      </c>
      <c r="O22" s="85">
        <f>ErgebnisseGesamt!BU21</f>
        <v>0</v>
      </c>
      <c r="P22" s="85">
        <f>ErgebnisseGesamt!BV21</f>
        <v>0</v>
      </c>
      <c r="Q22" s="98">
        <f>ErgebnisseGesamt!BW21</f>
        <v>0</v>
      </c>
      <c r="R22" s="69">
        <f>ErgebnisseGesamt!BX21</f>
        <v>80.91</v>
      </c>
      <c r="S22" s="67">
        <f>ErgebnisseGesamt!BZ21</f>
        <v>0.56000000000000005</v>
      </c>
      <c r="T22" s="68">
        <f>ErgebnisseGesamt!CA21</f>
        <v>99.44</v>
      </c>
      <c r="U22" s="69">
        <f>ErgebnisseGesamt!CB21</f>
        <v>85.88</v>
      </c>
      <c r="V22" s="67">
        <f>ErgebnisseGesamt!CC21</f>
        <v>6.21</v>
      </c>
      <c r="W22" s="67">
        <f>ErgebnisseGesamt!CD21</f>
        <v>0.56000000000000005</v>
      </c>
      <c r="X22" s="85">
        <f>ErgebnisseGesamt!CE21</f>
        <v>0</v>
      </c>
      <c r="Y22" s="68">
        <f>ErgebnisseGesamt!CF21</f>
        <v>7.34</v>
      </c>
    </row>
    <row r="23" spans="1:25" ht="12.75" customHeight="1" x14ac:dyDescent="0.2">
      <c r="A23" s="86" t="str">
        <f>ErgebnisseGesamt!A22</f>
        <v xml:space="preserve">41016     </v>
      </c>
      <c r="B23" s="95" t="str">
        <f>ErgebnisseGesamt!B22</f>
        <v>Oftering</v>
      </c>
      <c r="C23" s="24">
        <f>ErgebnisseGesamt!BG22</f>
        <v>144</v>
      </c>
      <c r="D23" s="27">
        <f>ErgebnisseGesamt!BI22</f>
        <v>88</v>
      </c>
      <c r="E23" s="26">
        <f>ErgebnisseGesamt!BK22</f>
        <v>3</v>
      </c>
      <c r="F23" s="27">
        <f>ErgebnisseGesamt!BL22</f>
        <v>85</v>
      </c>
      <c r="G23" s="26">
        <f>ErgebnisseGesamt!BM22</f>
        <v>63</v>
      </c>
      <c r="H23" s="7">
        <f>ErgebnisseGesamt!BN22</f>
        <v>5</v>
      </c>
      <c r="I23" s="7">
        <f>ErgebnisseGesamt!BO22</f>
        <v>8</v>
      </c>
      <c r="J23" s="7">
        <f>ErgebnisseGesamt!BP22</f>
        <v>3</v>
      </c>
      <c r="K23" s="27">
        <f>ErgebnisseGesamt!BQ22</f>
        <v>6</v>
      </c>
      <c r="L23" s="104">
        <f>ErgebnisseGesamt!BR22</f>
        <v>7</v>
      </c>
      <c r="M23" s="85">
        <f>ErgebnisseGesamt!BS22</f>
        <v>7</v>
      </c>
      <c r="N23" s="85">
        <f>ErgebnisseGesamt!BT22</f>
        <v>0</v>
      </c>
      <c r="O23" s="85">
        <f>ErgebnisseGesamt!BU22</f>
        <v>0</v>
      </c>
      <c r="P23" s="85">
        <f>ErgebnisseGesamt!BV22</f>
        <v>0</v>
      </c>
      <c r="Q23" s="98">
        <f>ErgebnisseGesamt!BW22</f>
        <v>0</v>
      </c>
      <c r="R23" s="69">
        <f>ErgebnisseGesamt!BX22</f>
        <v>61.11</v>
      </c>
      <c r="S23" s="67">
        <f>ErgebnisseGesamt!BZ22</f>
        <v>3.41</v>
      </c>
      <c r="T23" s="68">
        <f>ErgebnisseGesamt!CA22</f>
        <v>96.59</v>
      </c>
      <c r="U23" s="69">
        <f>ErgebnisseGesamt!CB22</f>
        <v>74.12</v>
      </c>
      <c r="V23" s="67">
        <f>ErgebnisseGesamt!CC22</f>
        <v>5.88</v>
      </c>
      <c r="W23" s="67">
        <f>ErgebnisseGesamt!CD22</f>
        <v>9.41</v>
      </c>
      <c r="X23" s="85">
        <f>ErgebnisseGesamt!CE22</f>
        <v>3.53</v>
      </c>
      <c r="Y23" s="68">
        <f>ErgebnisseGesamt!CF22</f>
        <v>7.06</v>
      </c>
    </row>
    <row r="24" spans="1:25" ht="12.75" customHeight="1" x14ac:dyDescent="0.2">
      <c r="A24" s="86" t="str">
        <f>ErgebnisseGesamt!A23</f>
        <v xml:space="preserve">41017     </v>
      </c>
      <c r="B24" s="95" t="str">
        <f>ErgebnisseGesamt!B23</f>
        <v>Pasching</v>
      </c>
      <c r="C24" s="24">
        <f>ErgebnisseGesamt!BG23</f>
        <v>172</v>
      </c>
      <c r="D24" s="27">
        <f>ErgebnisseGesamt!BI23</f>
        <v>87</v>
      </c>
      <c r="E24" s="26">
        <f>ErgebnisseGesamt!BK23</f>
        <v>0</v>
      </c>
      <c r="F24" s="27">
        <f>ErgebnisseGesamt!BL23</f>
        <v>87</v>
      </c>
      <c r="G24" s="26">
        <f>ErgebnisseGesamt!BM23</f>
        <v>64</v>
      </c>
      <c r="H24" s="7">
        <f>ErgebnisseGesamt!BN23</f>
        <v>2</v>
      </c>
      <c r="I24" s="7">
        <f>ErgebnisseGesamt!BO23</f>
        <v>5</v>
      </c>
      <c r="J24" s="7">
        <f>ErgebnisseGesamt!BP23</f>
        <v>9</v>
      </c>
      <c r="K24" s="27">
        <f>ErgebnisseGesamt!BQ23</f>
        <v>7</v>
      </c>
      <c r="L24" s="104">
        <f>ErgebnisseGesamt!BR23</f>
        <v>7</v>
      </c>
      <c r="M24" s="85">
        <f>ErgebnisseGesamt!BS23</f>
        <v>7</v>
      </c>
      <c r="N24" s="85">
        <f>ErgebnisseGesamt!BT23</f>
        <v>0</v>
      </c>
      <c r="O24" s="85">
        <f>ErgebnisseGesamt!BU23</f>
        <v>0</v>
      </c>
      <c r="P24" s="85">
        <f>ErgebnisseGesamt!BV23</f>
        <v>0</v>
      </c>
      <c r="Q24" s="98">
        <f>ErgebnisseGesamt!BW23</f>
        <v>0</v>
      </c>
      <c r="R24" s="69">
        <f>ErgebnisseGesamt!BX23</f>
        <v>50.58</v>
      </c>
      <c r="S24" s="67">
        <f>ErgebnisseGesamt!BZ23</f>
        <v>0</v>
      </c>
      <c r="T24" s="68">
        <f>ErgebnisseGesamt!CA23</f>
        <v>100</v>
      </c>
      <c r="U24" s="69">
        <f>ErgebnisseGesamt!CB23</f>
        <v>73.56</v>
      </c>
      <c r="V24" s="67">
        <f>ErgebnisseGesamt!CC23</f>
        <v>2.2999999999999998</v>
      </c>
      <c r="W24" s="67">
        <f>ErgebnisseGesamt!CD23</f>
        <v>5.75</v>
      </c>
      <c r="X24" s="85">
        <f>ErgebnisseGesamt!CE23</f>
        <v>10.34</v>
      </c>
      <c r="Y24" s="68">
        <f>ErgebnisseGesamt!CF23</f>
        <v>8.0500000000000007</v>
      </c>
    </row>
    <row r="25" spans="1:25" ht="12.75" customHeight="1" x14ac:dyDescent="0.2">
      <c r="A25" s="86" t="str">
        <f>ErgebnisseGesamt!A24</f>
        <v xml:space="preserve">41018     </v>
      </c>
      <c r="B25" s="95" t="str">
        <f>ErgebnisseGesamt!B24</f>
        <v>Piberbach</v>
      </c>
      <c r="C25" s="24">
        <f>ErgebnisseGesamt!BG24</f>
        <v>208</v>
      </c>
      <c r="D25" s="27">
        <f>ErgebnisseGesamt!BI24</f>
        <v>125</v>
      </c>
      <c r="E25" s="26">
        <f>ErgebnisseGesamt!BK24</f>
        <v>0</v>
      </c>
      <c r="F25" s="27">
        <f>ErgebnisseGesamt!BL24</f>
        <v>125</v>
      </c>
      <c r="G25" s="26">
        <f>ErgebnisseGesamt!BM24</f>
        <v>90</v>
      </c>
      <c r="H25" s="7">
        <f>ErgebnisseGesamt!BN24</f>
        <v>17</v>
      </c>
      <c r="I25" s="7">
        <f>ErgebnisseGesamt!BO24</f>
        <v>12</v>
      </c>
      <c r="J25" s="7">
        <f>ErgebnisseGesamt!BP24</f>
        <v>1</v>
      </c>
      <c r="K25" s="27">
        <f>ErgebnisseGesamt!BQ24</f>
        <v>5</v>
      </c>
      <c r="L25" s="104">
        <f>ErgebnisseGesamt!BR24</f>
        <v>7</v>
      </c>
      <c r="M25" s="85">
        <f>ErgebnisseGesamt!BS24</f>
        <v>6</v>
      </c>
      <c r="N25" s="85">
        <f>ErgebnisseGesamt!BT24</f>
        <v>1</v>
      </c>
      <c r="O25" s="85">
        <f>ErgebnisseGesamt!BU24</f>
        <v>0</v>
      </c>
      <c r="P25" s="85">
        <f>ErgebnisseGesamt!BV24</f>
        <v>0</v>
      </c>
      <c r="Q25" s="98">
        <f>ErgebnisseGesamt!BW24</f>
        <v>0</v>
      </c>
      <c r="R25" s="69">
        <f>ErgebnisseGesamt!BX24</f>
        <v>60.1</v>
      </c>
      <c r="S25" s="67">
        <f>ErgebnisseGesamt!BZ24</f>
        <v>0</v>
      </c>
      <c r="T25" s="68">
        <f>ErgebnisseGesamt!CA24</f>
        <v>100</v>
      </c>
      <c r="U25" s="69">
        <f>ErgebnisseGesamt!CB24</f>
        <v>72</v>
      </c>
      <c r="V25" s="67">
        <f>ErgebnisseGesamt!CC24</f>
        <v>13.6</v>
      </c>
      <c r="W25" s="67">
        <f>ErgebnisseGesamt!CD24</f>
        <v>9.6</v>
      </c>
      <c r="X25" s="85">
        <f>ErgebnisseGesamt!CE24</f>
        <v>0.8</v>
      </c>
      <c r="Y25" s="68">
        <f>ErgebnisseGesamt!CF24</f>
        <v>4</v>
      </c>
    </row>
    <row r="26" spans="1:25" ht="12.75" customHeight="1" x14ac:dyDescent="0.2">
      <c r="A26" s="86" t="str">
        <f>ErgebnisseGesamt!A25</f>
        <v xml:space="preserve">41019     </v>
      </c>
      <c r="B26" s="95" t="str">
        <f>ErgebnisseGesamt!B25</f>
        <v>Pucking</v>
      </c>
      <c r="C26" s="24">
        <f>ErgebnisseGesamt!BG25</f>
        <v>235</v>
      </c>
      <c r="D26" s="27">
        <f>ErgebnisseGesamt!BI25</f>
        <v>132</v>
      </c>
      <c r="E26" s="26">
        <f>ErgebnisseGesamt!BK25</f>
        <v>2</v>
      </c>
      <c r="F26" s="27">
        <f>ErgebnisseGesamt!BL25</f>
        <v>130</v>
      </c>
      <c r="G26" s="26">
        <f>ErgebnisseGesamt!BM25</f>
        <v>88</v>
      </c>
      <c r="H26" s="7">
        <f>ErgebnisseGesamt!BN25</f>
        <v>13</v>
      </c>
      <c r="I26" s="7">
        <f>ErgebnisseGesamt!BO25</f>
        <v>15</v>
      </c>
      <c r="J26" s="7">
        <f>ErgebnisseGesamt!BP25</f>
        <v>9</v>
      </c>
      <c r="K26" s="27">
        <f>ErgebnisseGesamt!BQ25</f>
        <v>5</v>
      </c>
      <c r="L26" s="104">
        <f>ErgebnisseGesamt!BR25</f>
        <v>7</v>
      </c>
      <c r="M26" s="85">
        <f>ErgebnisseGesamt!BS25</f>
        <v>6</v>
      </c>
      <c r="N26" s="85">
        <f>ErgebnisseGesamt!BT25</f>
        <v>0</v>
      </c>
      <c r="O26" s="85">
        <f>ErgebnisseGesamt!BU25</f>
        <v>1</v>
      </c>
      <c r="P26" s="85">
        <f>ErgebnisseGesamt!BV25</f>
        <v>0</v>
      </c>
      <c r="Q26" s="98">
        <f>ErgebnisseGesamt!BW25</f>
        <v>0</v>
      </c>
      <c r="R26" s="69">
        <f>ErgebnisseGesamt!BX25</f>
        <v>56.17</v>
      </c>
      <c r="S26" s="67">
        <f>ErgebnisseGesamt!BZ25</f>
        <v>1.52</v>
      </c>
      <c r="T26" s="68">
        <f>ErgebnisseGesamt!CA25</f>
        <v>98.48</v>
      </c>
      <c r="U26" s="69">
        <f>ErgebnisseGesamt!CB25</f>
        <v>67.69</v>
      </c>
      <c r="V26" s="67">
        <f>ErgebnisseGesamt!CC25</f>
        <v>10</v>
      </c>
      <c r="W26" s="67">
        <f>ErgebnisseGesamt!CD25</f>
        <v>11.54</v>
      </c>
      <c r="X26" s="85">
        <f>ErgebnisseGesamt!CE25</f>
        <v>6.92</v>
      </c>
      <c r="Y26" s="68">
        <f>ErgebnisseGesamt!CF25</f>
        <v>3.85</v>
      </c>
    </row>
    <row r="27" spans="1:25" ht="12.75" customHeight="1" x14ac:dyDescent="0.2">
      <c r="A27" s="86" t="str">
        <f>ErgebnisseGesamt!A26</f>
        <v xml:space="preserve">41020     </v>
      </c>
      <c r="B27" s="95" t="str">
        <f>ErgebnisseGesamt!B26</f>
        <v>Sankt Marien</v>
      </c>
      <c r="C27" s="24">
        <f>ErgebnisseGesamt!BG26</f>
        <v>423</v>
      </c>
      <c r="D27" s="27">
        <f>ErgebnisseGesamt!BI26</f>
        <v>306</v>
      </c>
      <c r="E27" s="26">
        <f>ErgebnisseGesamt!BK26</f>
        <v>8</v>
      </c>
      <c r="F27" s="27">
        <f>ErgebnisseGesamt!BL26</f>
        <v>298</v>
      </c>
      <c r="G27" s="26">
        <f>ErgebnisseGesamt!BM26</f>
        <v>240</v>
      </c>
      <c r="H27" s="7">
        <f>ErgebnisseGesamt!BN26</f>
        <v>30</v>
      </c>
      <c r="I27" s="7">
        <f>ErgebnisseGesamt!BO26</f>
        <v>16</v>
      </c>
      <c r="J27" s="7">
        <f>ErgebnisseGesamt!BP26</f>
        <v>5</v>
      </c>
      <c r="K27" s="27">
        <f>ErgebnisseGesamt!BQ26</f>
        <v>7</v>
      </c>
      <c r="L27" s="104">
        <f>ErgebnisseGesamt!BR26</f>
        <v>9</v>
      </c>
      <c r="M27" s="85">
        <f>ErgebnisseGesamt!BS26</f>
        <v>8</v>
      </c>
      <c r="N27" s="85">
        <f>ErgebnisseGesamt!BT26</f>
        <v>1</v>
      </c>
      <c r="O27" s="85">
        <f>ErgebnisseGesamt!BU26</f>
        <v>0</v>
      </c>
      <c r="P27" s="85">
        <f>ErgebnisseGesamt!BV26</f>
        <v>0</v>
      </c>
      <c r="Q27" s="98">
        <f>ErgebnisseGesamt!BW26</f>
        <v>0</v>
      </c>
      <c r="R27" s="69">
        <f>ErgebnisseGesamt!BX26</f>
        <v>72.34</v>
      </c>
      <c r="S27" s="67">
        <f>ErgebnisseGesamt!BZ26</f>
        <v>2.61</v>
      </c>
      <c r="T27" s="68">
        <f>ErgebnisseGesamt!CA26</f>
        <v>97.39</v>
      </c>
      <c r="U27" s="69">
        <f>ErgebnisseGesamt!CB26</f>
        <v>80.540000000000006</v>
      </c>
      <c r="V27" s="67">
        <f>ErgebnisseGesamt!CC26</f>
        <v>10.07</v>
      </c>
      <c r="W27" s="67">
        <f>ErgebnisseGesamt!CD26</f>
        <v>5.37</v>
      </c>
      <c r="X27" s="85">
        <f>ErgebnisseGesamt!CE26</f>
        <v>1.68</v>
      </c>
      <c r="Y27" s="68">
        <f>ErgebnisseGesamt!CF26</f>
        <v>2.35</v>
      </c>
    </row>
    <row r="28" spans="1:25" ht="12.75" customHeight="1" x14ac:dyDescent="0.2">
      <c r="A28" s="86" t="str">
        <f>ErgebnisseGesamt!A27</f>
        <v xml:space="preserve">41021     </v>
      </c>
      <c r="B28" s="95" t="str">
        <f>ErgebnisseGesamt!B27</f>
        <v>Traun</v>
      </c>
      <c r="C28" s="26">
        <f>ErgebnisseGesamt!BG27</f>
        <v>210</v>
      </c>
      <c r="D28" s="27">
        <f>ErgebnisseGesamt!BI27</f>
        <v>70</v>
      </c>
      <c r="E28" s="26">
        <f>ErgebnisseGesamt!BK27</f>
        <v>0</v>
      </c>
      <c r="F28" s="27">
        <f>ErgebnisseGesamt!BL27</f>
        <v>70</v>
      </c>
      <c r="G28" s="26">
        <f>ErgebnisseGesamt!BM27</f>
        <v>54</v>
      </c>
      <c r="H28" s="7">
        <f>ErgebnisseGesamt!BN27</f>
        <v>1</v>
      </c>
      <c r="I28" s="7">
        <f>ErgebnisseGesamt!BO27</f>
        <v>6</v>
      </c>
      <c r="J28" s="7">
        <f>ErgebnisseGesamt!BP27</f>
        <v>1</v>
      </c>
      <c r="K28" s="27">
        <f>ErgebnisseGesamt!BQ27</f>
        <v>8</v>
      </c>
      <c r="L28" s="104">
        <f>ErgebnisseGesamt!BR27</f>
        <v>7</v>
      </c>
      <c r="M28" s="85">
        <f>ErgebnisseGesamt!BS27</f>
        <v>6</v>
      </c>
      <c r="N28" s="85">
        <f>ErgebnisseGesamt!BT27</f>
        <v>0</v>
      </c>
      <c r="O28" s="85">
        <f>ErgebnisseGesamt!BU27</f>
        <v>0</v>
      </c>
      <c r="P28" s="85">
        <f>ErgebnisseGesamt!BV27</f>
        <v>0</v>
      </c>
      <c r="Q28" s="98">
        <f>ErgebnisseGesamt!BW27</f>
        <v>1</v>
      </c>
      <c r="R28" s="69">
        <f>ErgebnisseGesamt!BX27</f>
        <v>33.33</v>
      </c>
      <c r="S28" s="67">
        <f>ErgebnisseGesamt!BZ27</f>
        <v>0</v>
      </c>
      <c r="T28" s="68">
        <f>ErgebnisseGesamt!CA27</f>
        <v>100</v>
      </c>
      <c r="U28" s="69">
        <f>ErgebnisseGesamt!CB27</f>
        <v>77.14</v>
      </c>
      <c r="V28" s="67">
        <f>ErgebnisseGesamt!CC27</f>
        <v>1.43</v>
      </c>
      <c r="W28" s="67">
        <f>ErgebnisseGesamt!CD27</f>
        <v>8.57</v>
      </c>
      <c r="X28" s="85">
        <f>ErgebnisseGesamt!CE27</f>
        <v>1.43</v>
      </c>
      <c r="Y28" s="68">
        <f>ErgebnisseGesamt!CF27</f>
        <v>11.43</v>
      </c>
    </row>
    <row r="29" spans="1:25" ht="12.75" customHeight="1" x14ac:dyDescent="0.2">
      <c r="A29" s="86" t="str">
        <f>ErgebnisseGesamt!A28</f>
        <v xml:space="preserve">41022     </v>
      </c>
      <c r="B29" s="95" t="str">
        <f>ErgebnisseGesamt!B28</f>
        <v>Wilhering</v>
      </c>
      <c r="C29" s="26">
        <f>ErgebnisseGesamt!BG28</f>
        <v>253</v>
      </c>
      <c r="D29" s="27">
        <f>ErgebnisseGesamt!BI28</f>
        <v>164</v>
      </c>
      <c r="E29" s="26">
        <f>ErgebnisseGesamt!BK28</f>
        <v>0</v>
      </c>
      <c r="F29" s="27">
        <f>ErgebnisseGesamt!BL28</f>
        <v>164</v>
      </c>
      <c r="G29" s="26">
        <f>ErgebnisseGesamt!BM28</f>
        <v>118</v>
      </c>
      <c r="H29" s="7">
        <f>ErgebnisseGesamt!BN28</f>
        <v>24</v>
      </c>
      <c r="I29" s="7">
        <f>ErgebnisseGesamt!BO28</f>
        <v>12</v>
      </c>
      <c r="J29" s="7">
        <f>ErgebnisseGesamt!BP28</f>
        <v>5</v>
      </c>
      <c r="K29" s="27">
        <f>ErgebnisseGesamt!BQ28</f>
        <v>5</v>
      </c>
      <c r="L29" s="104">
        <f>ErgebnisseGesamt!BR28</f>
        <v>7</v>
      </c>
      <c r="M29" s="85">
        <f>ErgebnisseGesamt!BS28</f>
        <v>6</v>
      </c>
      <c r="N29" s="85">
        <f>ErgebnisseGesamt!BT28</f>
        <v>1</v>
      </c>
      <c r="O29" s="85">
        <f>ErgebnisseGesamt!BU28</f>
        <v>0</v>
      </c>
      <c r="P29" s="85">
        <f>ErgebnisseGesamt!BV28</f>
        <v>0</v>
      </c>
      <c r="Q29" s="98">
        <f>ErgebnisseGesamt!BW28</f>
        <v>0</v>
      </c>
      <c r="R29" s="69">
        <f>ErgebnisseGesamt!BX28</f>
        <v>64.819999999999993</v>
      </c>
      <c r="S29" s="67">
        <f>ErgebnisseGesamt!BZ28</f>
        <v>0</v>
      </c>
      <c r="T29" s="68">
        <f>ErgebnisseGesamt!CA28</f>
        <v>100</v>
      </c>
      <c r="U29" s="69">
        <f>ErgebnisseGesamt!CB28</f>
        <v>71.95</v>
      </c>
      <c r="V29" s="67">
        <f>ErgebnisseGesamt!CC28</f>
        <v>14.63</v>
      </c>
      <c r="W29" s="67">
        <f>ErgebnisseGesamt!CD28</f>
        <v>7.32</v>
      </c>
      <c r="X29" s="85">
        <f>ErgebnisseGesamt!CE28</f>
        <v>3.05</v>
      </c>
      <c r="Y29" s="68">
        <f>ErgebnisseGesamt!CF28</f>
        <v>3.05</v>
      </c>
    </row>
    <row r="30" spans="1:25" ht="12.75" customHeight="1" x14ac:dyDescent="0.2">
      <c r="A30" s="87" t="str">
        <f>ErgebnisseGesamt!A4</f>
        <v xml:space="preserve">410       </v>
      </c>
      <c r="B30" s="153" t="str">
        <f>ErgebnisseGesamt!B4</f>
        <v>Bezirk Linz-Land</v>
      </c>
      <c r="C30" s="99">
        <f>ErgebnisseGesamt!BG4</f>
        <v>5988</v>
      </c>
      <c r="D30" s="109">
        <f>ErgebnisseGesamt!BI4</f>
        <v>3214</v>
      </c>
      <c r="E30" s="99">
        <f>ErgebnisseGesamt!BK4</f>
        <v>43</v>
      </c>
      <c r="F30" s="109">
        <f>ErgebnisseGesamt!BL4</f>
        <v>3171</v>
      </c>
      <c r="G30" s="99">
        <f>ErgebnisseGesamt!BM4</f>
        <v>2351</v>
      </c>
      <c r="H30" s="110">
        <f>ErgebnisseGesamt!BN4</f>
        <v>310</v>
      </c>
      <c r="I30" s="110">
        <f>ErgebnisseGesamt!BO4</f>
        <v>236</v>
      </c>
      <c r="J30" s="110">
        <f>ErgebnisseGesamt!BP4</f>
        <v>92</v>
      </c>
      <c r="K30" s="109">
        <f>ErgebnisseGesamt!BQ4</f>
        <v>182</v>
      </c>
      <c r="L30" s="154">
        <f>ErgebnisseGesamt!BR4</f>
        <v>176</v>
      </c>
      <c r="M30" s="110">
        <f>ErgebnisseGesamt!BS4</f>
        <v>158</v>
      </c>
      <c r="N30" s="110">
        <f>ErgebnisseGesamt!BT4</f>
        <v>9</v>
      </c>
      <c r="O30" s="110">
        <f>ErgebnisseGesamt!BU4</f>
        <v>5</v>
      </c>
      <c r="P30" s="110">
        <f>ErgebnisseGesamt!BV4</f>
        <v>1</v>
      </c>
      <c r="Q30" s="109">
        <f>ErgebnisseGesamt!BW4</f>
        <v>3</v>
      </c>
      <c r="R30" s="78">
        <f>ErgebnisseGesamt!BX4</f>
        <v>53.67</v>
      </c>
      <c r="S30" s="79">
        <f>ErgebnisseGesamt!BZ4</f>
        <v>1.34</v>
      </c>
      <c r="T30" s="80">
        <f>ErgebnisseGesamt!CA4</f>
        <v>98.66</v>
      </c>
      <c r="U30" s="78">
        <f>ErgebnisseGesamt!CB4</f>
        <v>74.14</v>
      </c>
      <c r="V30" s="79">
        <f>ErgebnisseGesamt!CC4</f>
        <v>9.7799999999999994</v>
      </c>
      <c r="W30" s="79">
        <f>ErgebnisseGesamt!CD4</f>
        <v>7.44</v>
      </c>
      <c r="X30" s="119">
        <f>ErgebnisseGesamt!CE4</f>
        <v>2.9</v>
      </c>
      <c r="Y30" s="80">
        <f>ErgebnisseGesamt!CF4</f>
        <v>5.74</v>
      </c>
    </row>
  </sheetData>
  <mergeCells count="5">
    <mergeCell ref="C4:K4"/>
    <mergeCell ref="L4:Q4"/>
    <mergeCell ref="R4:Y4"/>
    <mergeCell ref="A4:B4"/>
    <mergeCell ref="L5:Q5"/>
  </mergeCells>
  <phoneticPr fontId="5" type="noConversion"/>
  <printOptions horizontalCentered="1"/>
  <pageMargins left="0.70866141732283472" right="0.31496062992125984" top="0.6692913385826772" bottom="0.98425196850393704" header="0.59055118110236204" footer="0.51181102362204722"/>
  <pageSetup paperSize="9" orientation="landscape" r:id="rId1"/>
  <headerFooter alignWithMargins="0">
    <oddHeader>&amp;R&amp;G</oddHeader>
    <oddFooter>&amp;R&amp;8Seite &amp;P von &amp;N</oddFooter>
  </headerFooter>
  <colBreaks count="1" manualBreakCount="1">
    <brk id="17" max="1048575" man="1"/>
  </colBreaks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1:CJ72"/>
  <sheetViews>
    <sheetView zoomScaleNormal="100" workbookViewId="0">
      <pane ySplit="3" topLeftCell="A4" activePane="bottomLeft" state="frozen"/>
      <selection pane="bottomLeft" activeCell="A4" sqref="A4"/>
    </sheetView>
  </sheetViews>
  <sheetFormatPr baseColWidth="10" defaultRowHeight="12.75" x14ac:dyDescent="0.2"/>
  <cols>
    <col min="1" max="1" width="8" bestFit="1" customWidth="1"/>
    <col min="2" max="2" width="21.28515625" bestFit="1" customWidth="1"/>
    <col min="3" max="3" width="9.7109375" customWidth="1"/>
    <col min="4" max="4" width="10.7109375" customWidth="1"/>
    <col min="5" max="5" width="9.7109375" customWidth="1"/>
    <col min="6" max="6" width="10.7109375" customWidth="1"/>
    <col min="7" max="24" width="9.7109375" customWidth="1"/>
    <col min="25" max="25" width="9.7109375" style="137" customWidth="1"/>
    <col min="26" max="30" width="9.7109375" customWidth="1"/>
    <col min="31" max="31" width="9.7109375" style="138" customWidth="1"/>
    <col min="32" max="59" width="9.7109375" customWidth="1"/>
    <col min="60" max="60" width="10.7109375" customWidth="1"/>
    <col min="61" max="61" width="9.7109375" customWidth="1"/>
    <col min="62" max="62" width="10.7109375" customWidth="1"/>
    <col min="63" max="84" width="9.7109375" customWidth="1"/>
    <col min="85" max="85" width="12.7109375" customWidth="1"/>
    <col min="86" max="86" width="28.7109375" bestFit="1" customWidth="1"/>
    <col min="87" max="87" width="28.140625" customWidth="1"/>
    <col min="88" max="88" width="17.7109375" customWidth="1"/>
  </cols>
  <sheetData>
    <row r="1" spans="1:88" s="1" customFormat="1" ht="20.100000000000001" customHeight="1" x14ac:dyDescent="0.2">
      <c r="A1" s="129"/>
      <c r="B1" s="130"/>
      <c r="C1" s="184" t="str">
        <f>"Landwirtschaftskammerwahl " &amp; TEXT($CG$4,"TT. MMMM JJJJ")</f>
        <v>Landwirtschaftskammerwahl 24. Jänner 2021</v>
      </c>
      <c r="D1" s="185"/>
      <c r="E1" s="185"/>
      <c r="F1" s="185"/>
      <c r="G1" s="185"/>
      <c r="H1" s="185"/>
      <c r="I1" s="185"/>
      <c r="J1" s="185"/>
      <c r="K1" s="185"/>
      <c r="L1" s="185"/>
      <c r="M1" s="185"/>
      <c r="N1" s="185"/>
      <c r="O1" s="185"/>
      <c r="P1" s="185"/>
      <c r="Q1" s="185"/>
      <c r="R1" s="185"/>
      <c r="S1" s="185"/>
      <c r="T1" s="185"/>
      <c r="U1" s="185"/>
      <c r="V1" s="185"/>
      <c r="W1" s="185"/>
      <c r="X1" s="185"/>
      <c r="Y1" s="185"/>
      <c r="Z1" s="185"/>
      <c r="AA1" s="185"/>
      <c r="AB1" s="185"/>
      <c r="AC1" s="185"/>
      <c r="AD1" s="185"/>
      <c r="AE1" s="185"/>
      <c r="AF1" s="185"/>
      <c r="AG1" s="185"/>
      <c r="AH1" s="185"/>
      <c r="AI1" s="185"/>
      <c r="AJ1" s="185"/>
      <c r="AK1" s="185"/>
      <c r="AL1" s="185"/>
      <c r="AM1" s="185"/>
      <c r="AN1" s="185"/>
      <c r="AO1" s="185"/>
      <c r="AP1" s="185"/>
      <c r="AQ1" s="185"/>
      <c r="AR1" s="185"/>
      <c r="AS1" s="185"/>
      <c r="AT1" s="185"/>
      <c r="AU1" s="185"/>
      <c r="AV1" s="185"/>
      <c r="AW1" s="185"/>
      <c r="AX1" s="185"/>
      <c r="AY1" s="185"/>
      <c r="AZ1" s="185"/>
      <c r="BA1" s="185"/>
      <c r="BB1" s="185"/>
      <c r="BC1" s="185"/>
      <c r="BD1" s="185"/>
      <c r="BE1" s="185"/>
      <c r="BF1" s="186"/>
      <c r="BG1" s="187" t="str">
        <f>"Landwirtschaftskammerwahl " &amp; TEXT(YEAR($CG$4)-6,"####")</f>
        <v>Landwirtschaftskammerwahl 2015</v>
      </c>
      <c r="BH1" s="188"/>
      <c r="BI1" s="188"/>
      <c r="BJ1" s="188"/>
      <c r="BK1" s="188"/>
      <c r="BL1" s="188"/>
      <c r="BM1" s="188"/>
      <c r="BN1" s="188"/>
      <c r="BO1" s="188"/>
      <c r="BP1" s="188"/>
      <c r="BQ1" s="188"/>
      <c r="BR1" s="188"/>
      <c r="BS1" s="188"/>
      <c r="BT1" s="188"/>
      <c r="BU1" s="188"/>
      <c r="BV1" s="188"/>
      <c r="BW1" s="188"/>
      <c r="BX1" s="188"/>
      <c r="BY1" s="188"/>
      <c r="BZ1" s="188"/>
      <c r="CA1" s="188"/>
      <c r="CB1" s="188"/>
      <c r="CC1" s="188"/>
      <c r="CD1" s="188"/>
      <c r="CE1" s="188"/>
      <c r="CF1" s="189"/>
      <c r="CG1" s="162" t="str">
        <f>"Landwirtschaftskammerwahl " &amp; TEXT($CG$4,"TT. MMMM JJJJ")</f>
        <v>Landwirtschaftskammerwahl 24. Jänner 2021</v>
      </c>
      <c r="CH1" s="163"/>
      <c r="CI1" s="163"/>
      <c r="CJ1" s="164"/>
    </row>
    <row r="2" spans="1:88" s="132" customFormat="1" ht="25.5" customHeight="1" x14ac:dyDescent="0.2">
      <c r="A2" s="190" t="s">
        <v>16</v>
      </c>
      <c r="B2" s="191"/>
      <c r="C2" s="168" t="s">
        <v>15</v>
      </c>
      <c r="D2" s="192"/>
      <c r="E2" s="168" t="s">
        <v>19</v>
      </c>
      <c r="F2" s="169"/>
      <c r="G2" s="169"/>
      <c r="H2" s="169"/>
      <c r="I2" s="169"/>
      <c r="J2" s="169"/>
      <c r="K2" s="169"/>
      <c r="L2" s="169"/>
      <c r="M2" s="192"/>
      <c r="N2" s="168" t="s">
        <v>7</v>
      </c>
      <c r="O2" s="169"/>
      <c r="P2" s="169"/>
      <c r="Q2" s="169"/>
      <c r="R2" s="169"/>
      <c r="S2" s="192"/>
      <c r="T2" s="168" t="s">
        <v>21</v>
      </c>
      <c r="U2" s="169"/>
      <c r="V2" s="169"/>
      <c r="W2" s="169"/>
      <c r="X2" s="169"/>
      <c r="Y2" s="169"/>
      <c r="Z2" s="168" t="s">
        <v>40</v>
      </c>
      <c r="AA2" s="169"/>
      <c r="AB2" s="169"/>
      <c r="AC2" s="169"/>
      <c r="AD2" s="169"/>
      <c r="AE2" s="170" t="s">
        <v>22</v>
      </c>
      <c r="AF2" s="171"/>
      <c r="AG2" s="171"/>
      <c r="AH2" s="172"/>
      <c r="AI2" s="168" t="s">
        <v>23</v>
      </c>
      <c r="AJ2" s="169"/>
      <c r="AK2" s="169"/>
      <c r="AL2" s="169"/>
      <c r="AM2" s="169"/>
      <c r="AN2" s="173" t="str">
        <f>"Differenz zu " &amp; YEAR($CG$4)-6 &amp; " in %"</f>
        <v>Differenz zu 2015 in %</v>
      </c>
      <c r="AO2" s="174"/>
      <c r="AP2" s="174"/>
      <c r="AQ2" s="175"/>
      <c r="AR2" s="173" t="str">
        <f>"Differenz zu " &amp; YEAR($CG$4)-6 &amp; " in %"</f>
        <v>Differenz zu 2015 in %</v>
      </c>
      <c r="AS2" s="174"/>
      <c r="AT2" s="174"/>
      <c r="AU2" s="174"/>
      <c r="AV2" s="175"/>
      <c r="AW2" s="173" t="str">
        <f>"Differenz zu " &amp; YEAR($CG$4)-6 &amp; " Mandate"</f>
        <v>Differenz zu 2015 Mandate</v>
      </c>
      <c r="AX2" s="174"/>
      <c r="AY2" s="174"/>
      <c r="AZ2" s="174"/>
      <c r="BA2" s="175"/>
      <c r="BB2" s="176" t="s">
        <v>18</v>
      </c>
      <c r="BC2" s="177"/>
      <c r="BD2" s="177"/>
      <c r="BE2" s="177"/>
      <c r="BF2" s="178"/>
      <c r="BG2" s="179" t="s">
        <v>19</v>
      </c>
      <c r="BH2" s="180"/>
      <c r="BI2" s="180"/>
      <c r="BJ2" s="180"/>
      <c r="BK2" s="180"/>
      <c r="BL2" s="181"/>
      <c r="BM2" s="179" t="s">
        <v>19</v>
      </c>
      <c r="BN2" s="182"/>
      <c r="BO2" s="182"/>
      <c r="BP2" s="182"/>
      <c r="BQ2" s="183"/>
      <c r="BR2" s="165" t="s">
        <v>20</v>
      </c>
      <c r="BS2" s="166"/>
      <c r="BT2" s="166"/>
      <c r="BU2" s="166"/>
      <c r="BV2" s="166"/>
      <c r="BW2" s="167"/>
      <c r="BX2" s="179" t="s">
        <v>22</v>
      </c>
      <c r="BY2" s="180"/>
      <c r="BZ2" s="180"/>
      <c r="CA2" s="181"/>
      <c r="CB2" s="165" t="s">
        <v>23</v>
      </c>
      <c r="CC2" s="166"/>
      <c r="CD2" s="166"/>
      <c r="CE2" s="166"/>
      <c r="CF2" s="167"/>
      <c r="CG2" s="131" t="s">
        <v>52</v>
      </c>
      <c r="CH2" s="131" t="s">
        <v>41</v>
      </c>
      <c r="CI2" s="131" t="s">
        <v>42</v>
      </c>
      <c r="CJ2" s="131" t="s">
        <v>43</v>
      </c>
    </row>
    <row r="3" spans="1:88" s="132" customFormat="1" ht="36" x14ac:dyDescent="0.2">
      <c r="A3" s="133" t="s">
        <v>24</v>
      </c>
      <c r="B3" s="133" t="s">
        <v>16</v>
      </c>
      <c r="C3" s="134" t="s">
        <v>47</v>
      </c>
      <c r="D3" s="134" t="s">
        <v>48</v>
      </c>
      <c r="E3" s="134" t="s">
        <v>30</v>
      </c>
      <c r="F3" s="134" t="s">
        <v>54</v>
      </c>
      <c r="G3" s="134" t="s">
        <v>31</v>
      </c>
      <c r="H3" s="134" t="s">
        <v>32</v>
      </c>
      <c r="I3" s="134" t="s">
        <v>46</v>
      </c>
      <c r="J3" s="134" t="s">
        <v>45</v>
      </c>
      <c r="K3" s="134" t="s">
        <v>4</v>
      </c>
      <c r="L3" s="134" t="s">
        <v>5</v>
      </c>
      <c r="M3" s="134" t="s">
        <v>6</v>
      </c>
      <c r="N3" s="134" t="s">
        <v>20</v>
      </c>
      <c r="O3" s="134" t="s">
        <v>46</v>
      </c>
      <c r="P3" s="134" t="s">
        <v>45</v>
      </c>
      <c r="Q3" s="134" t="s">
        <v>4</v>
      </c>
      <c r="R3" s="134" t="s">
        <v>5</v>
      </c>
      <c r="S3" s="134" t="s">
        <v>6</v>
      </c>
      <c r="T3" s="134" t="s">
        <v>34</v>
      </c>
      <c r="U3" s="134" t="s">
        <v>46</v>
      </c>
      <c r="V3" s="134" t="s">
        <v>45</v>
      </c>
      <c r="W3" s="134" t="s">
        <v>4</v>
      </c>
      <c r="X3" s="134" t="s">
        <v>5</v>
      </c>
      <c r="Y3" s="134" t="s">
        <v>6</v>
      </c>
      <c r="Z3" s="134" t="s">
        <v>46</v>
      </c>
      <c r="AA3" s="134" t="s">
        <v>45</v>
      </c>
      <c r="AB3" s="134" t="s">
        <v>4</v>
      </c>
      <c r="AC3" s="134" t="s">
        <v>5</v>
      </c>
      <c r="AD3" s="134" t="s">
        <v>6</v>
      </c>
      <c r="AE3" s="134" t="s">
        <v>49</v>
      </c>
      <c r="AF3" s="134" t="s">
        <v>50</v>
      </c>
      <c r="AG3" s="134" t="s">
        <v>31</v>
      </c>
      <c r="AH3" s="134" t="s">
        <v>32</v>
      </c>
      <c r="AI3" s="134" t="s">
        <v>46</v>
      </c>
      <c r="AJ3" s="134" t="s">
        <v>45</v>
      </c>
      <c r="AK3" s="134" t="s">
        <v>4</v>
      </c>
      <c r="AL3" s="134" t="s">
        <v>5</v>
      </c>
      <c r="AM3" s="134" t="s">
        <v>6</v>
      </c>
      <c r="AN3" s="134" t="s">
        <v>49</v>
      </c>
      <c r="AO3" s="134" t="s">
        <v>50</v>
      </c>
      <c r="AP3" s="134" t="s">
        <v>31</v>
      </c>
      <c r="AQ3" s="134" t="s">
        <v>32</v>
      </c>
      <c r="AR3" s="134" t="s">
        <v>46</v>
      </c>
      <c r="AS3" s="134" t="s">
        <v>45</v>
      </c>
      <c r="AT3" s="134" t="s">
        <v>4</v>
      </c>
      <c r="AU3" s="134" t="s">
        <v>5</v>
      </c>
      <c r="AV3" s="134" t="s">
        <v>6</v>
      </c>
      <c r="AW3" s="134" t="s">
        <v>46</v>
      </c>
      <c r="AX3" s="134" t="s">
        <v>45</v>
      </c>
      <c r="AY3" s="134" t="s">
        <v>4</v>
      </c>
      <c r="AZ3" s="134" t="s">
        <v>5</v>
      </c>
      <c r="BA3" s="134" t="s">
        <v>6</v>
      </c>
      <c r="BB3" s="134" t="s">
        <v>25</v>
      </c>
      <c r="BC3" s="134" t="s">
        <v>26</v>
      </c>
      <c r="BD3" s="134" t="s">
        <v>27</v>
      </c>
      <c r="BE3" s="134" t="s">
        <v>28</v>
      </c>
      <c r="BF3" s="134" t="s">
        <v>29</v>
      </c>
      <c r="BG3" s="134" t="s">
        <v>35</v>
      </c>
      <c r="BH3" s="134" t="s">
        <v>48</v>
      </c>
      <c r="BI3" s="134" t="s">
        <v>36</v>
      </c>
      <c r="BJ3" s="134" t="s">
        <v>54</v>
      </c>
      <c r="BK3" s="134" t="s">
        <v>31</v>
      </c>
      <c r="BL3" s="134" t="s">
        <v>32</v>
      </c>
      <c r="BM3" s="134" t="s">
        <v>46</v>
      </c>
      <c r="BN3" s="134" t="s">
        <v>45</v>
      </c>
      <c r="BO3" s="134" t="s">
        <v>4</v>
      </c>
      <c r="BP3" s="134" t="s">
        <v>5</v>
      </c>
      <c r="BQ3" s="134" t="s">
        <v>6</v>
      </c>
      <c r="BR3" s="134" t="s">
        <v>33</v>
      </c>
      <c r="BS3" s="134" t="s">
        <v>46</v>
      </c>
      <c r="BT3" s="134" t="s">
        <v>45</v>
      </c>
      <c r="BU3" s="134" t="s">
        <v>4</v>
      </c>
      <c r="BV3" s="134" t="s">
        <v>5</v>
      </c>
      <c r="BW3" s="134" t="s">
        <v>6</v>
      </c>
      <c r="BX3" s="134" t="s">
        <v>49</v>
      </c>
      <c r="BY3" s="134" t="s">
        <v>51</v>
      </c>
      <c r="BZ3" s="134" t="s">
        <v>31</v>
      </c>
      <c r="CA3" s="134" t="s">
        <v>32</v>
      </c>
      <c r="CB3" s="134" t="s">
        <v>46</v>
      </c>
      <c r="CC3" s="134" t="s">
        <v>45</v>
      </c>
      <c r="CD3" s="134" t="s">
        <v>4</v>
      </c>
      <c r="CE3" s="134" t="s">
        <v>5</v>
      </c>
      <c r="CF3" s="134" t="s">
        <v>6</v>
      </c>
      <c r="CG3" s="134" t="s">
        <v>52</v>
      </c>
      <c r="CH3" s="134" t="s">
        <v>41</v>
      </c>
      <c r="CI3" s="134" t="s">
        <v>42</v>
      </c>
      <c r="CJ3" s="134" t="s">
        <v>44</v>
      </c>
    </row>
    <row r="4" spans="1:88" x14ac:dyDescent="0.2">
      <c r="A4" s="139" t="s">
        <v>55</v>
      </c>
      <c r="B4" s="139" t="s">
        <v>104</v>
      </c>
      <c r="C4" s="2">
        <v>5366</v>
      </c>
      <c r="D4" s="2">
        <v>937</v>
      </c>
      <c r="E4" s="2">
        <v>2848</v>
      </c>
      <c r="F4" s="2">
        <v>898</v>
      </c>
      <c r="G4" s="2">
        <v>30</v>
      </c>
      <c r="H4" s="2">
        <v>2818</v>
      </c>
      <c r="I4" s="2">
        <v>1998</v>
      </c>
      <c r="J4" s="2">
        <v>369</v>
      </c>
      <c r="K4" s="2">
        <v>133</v>
      </c>
      <c r="L4" s="2">
        <v>69</v>
      </c>
      <c r="M4" s="2">
        <v>249</v>
      </c>
      <c r="N4" s="2">
        <v>174</v>
      </c>
      <c r="O4" s="2">
        <v>145</v>
      </c>
      <c r="P4" s="2">
        <v>14</v>
      </c>
      <c r="Q4" s="2">
        <v>2</v>
      </c>
      <c r="R4" s="2">
        <v>1</v>
      </c>
      <c r="S4" s="135">
        <v>10</v>
      </c>
      <c r="T4" s="2" t="s">
        <v>34</v>
      </c>
      <c r="U4" s="2">
        <v>1</v>
      </c>
      <c r="V4" s="2">
        <v>1</v>
      </c>
      <c r="W4" s="2"/>
      <c r="X4" s="2"/>
      <c r="Y4" s="2"/>
      <c r="Z4" s="2">
        <v>146</v>
      </c>
      <c r="AA4" s="2">
        <v>15</v>
      </c>
      <c r="AB4" s="2">
        <v>2</v>
      </c>
      <c r="AC4" s="2">
        <v>1</v>
      </c>
      <c r="AD4" s="2">
        <v>10</v>
      </c>
      <c r="AE4" s="136">
        <v>53.07</v>
      </c>
      <c r="AF4" s="3">
        <v>95.84</v>
      </c>
      <c r="AG4" s="3">
        <v>1.05</v>
      </c>
      <c r="AH4" s="3">
        <v>98.95</v>
      </c>
      <c r="AI4" s="3">
        <v>70.900000000000006</v>
      </c>
      <c r="AJ4" s="3">
        <v>13.09</v>
      </c>
      <c r="AK4" s="3">
        <v>4.72</v>
      </c>
      <c r="AL4" s="3">
        <v>2.4500000000000002</v>
      </c>
      <c r="AM4" s="3">
        <v>8.84</v>
      </c>
      <c r="AN4" s="3">
        <v>-0.6</v>
      </c>
      <c r="AO4" s="3">
        <v>95.84</v>
      </c>
      <c r="AP4" s="3">
        <v>-0.28000000000000003</v>
      </c>
      <c r="AQ4" s="3">
        <v>0.28000000000000003</v>
      </c>
      <c r="AR4" s="3">
        <v>-3.24</v>
      </c>
      <c r="AS4" s="3">
        <v>3.32</v>
      </c>
      <c r="AT4" s="3">
        <v>-2.72</v>
      </c>
      <c r="AU4" s="3">
        <v>-0.45</v>
      </c>
      <c r="AV4" s="3">
        <v>3.1</v>
      </c>
      <c r="AW4" s="2">
        <v>-12</v>
      </c>
      <c r="AX4" s="2">
        <v>6</v>
      </c>
      <c r="AY4" s="2">
        <v>-3</v>
      </c>
      <c r="AZ4" s="2">
        <v>0</v>
      </c>
      <c r="BA4" s="2">
        <v>7</v>
      </c>
      <c r="BB4" s="2">
        <v>24</v>
      </c>
      <c r="BC4" s="2">
        <v>24</v>
      </c>
      <c r="BD4" s="3">
        <v>100</v>
      </c>
      <c r="BE4" s="2">
        <v>5366</v>
      </c>
      <c r="BF4" s="3">
        <v>100</v>
      </c>
      <c r="BG4" s="2">
        <v>5988</v>
      </c>
      <c r="BH4" s="2">
        <v>558</v>
      </c>
      <c r="BI4" s="2">
        <v>3214</v>
      </c>
      <c r="BJ4" s="2">
        <v>519</v>
      </c>
      <c r="BK4" s="2">
        <v>43</v>
      </c>
      <c r="BL4" s="2">
        <v>3171</v>
      </c>
      <c r="BM4" s="2">
        <v>2351</v>
      </c>
      <c r="BN4" s="2">
        <v>310</v>
      </c>
      <c r="BO4" s="2">
        <v>236</v>
      </c>
      <c r="BP4" s="2">
        <v>92</v>
      </c>
      <c r="BQ4" s="2">
        <v>182</v>
      </c>
      <c r="BR4" s="2">
        <v>176</v>
      </c>
      <c r="BS4" s="2">
        <v>158</v>
      </c>
      <c r="BT4" s="2">
        <v>9</v>
      </c>
      <c r="BU4" s="2">
        <v>5</v>
      </c>
      <c r="BV4" s="2">
        <v>1</v>
      </c>
      <c r="BW4" s="2">
        <v>3</v>
      </c>
      <c r="BX4" s="3">
        <v>53.67</v>
      </c>
      <c r="BY4" s="3"/>
      <c r="BZ4" s="3">
        <v>1.34</v>
      </c>
      <c r="CA4" s="3">
        <v>98.66</v>
      </c>
      <c r="CB4" s="3">
        <v>74.14</v>
      </c>
      <c r="CC4" s="3">
        <v>9.7799999999999994</v>
      </c>
      <c r="CD4" s="3">
        <v>7.44</v>
      </c>
      <c r="CE4" s="3">
        <v>2.9</v>
      </c>
      <c r="CF4" s="3">
        <v>5.74</v>
      </c>
      <c r="CG4" s="140">
        <v>44220</v>
      </c>
      <c r="CH4" s="2" t="s">
        <v>107</v>
      </c>
      <c r="CI4" s="141" t="s">
        <v>108</v>
      </c>
      <c r="CJ4" s="142">
        <v>44229.655844907407</v>
      </c>
    </row>
    <row r="5" spans="1:88" x14ac:dyDescent="0.2">
      <c r="A5" s="139" t="s">
        <v>56</v>
      </c>
      <c r="B5" s="139" t="s">
        <v>57</v>
      </c>
      <c r="C5" s="2">
        <v>608</v>
      </c>
      <c r="D5" s="2">
        <v>97</v>
      </c>
      <c r="E5" s="2">
        <v>136</v>
      </c>
      <c r="F5" s="2">
        <v>87</v>
      </c>
      <c r="G5" s="2">
        <v>0</v>
      </c>
      <c r="H5" s="2">
        <v>136</v>
      </c>
      <c r="I5" s="2">
        <v>66</v>
      </c>
      <c r="J5" s="2">
        <v>9</v>
      </c>
      <c r="K5" s="2">
        <v>5</v>
      </c>
      <c r="L5" s="2">
        <v>14</v>
      </c>
      <c r="M5" s="2">
        <v>42</v>
      </c>
      <c r="N5" s="2">
        <v>11</v>
      </c>
      <c r="O5" s="2">
        <v>6</v>
      </c>
      <c r="P5" s="2">
        <v>0</v>
      </c>
      <c r="Q5" s="2">
        <v>0</v>
      </c>
      <c r="R5" s="2">
        <v>1</v>
      </c>
      <c r="S5" s="135">
        <v>4</v>
      </c>
      <c r="T5" s="2" t="s">
        <v>37</v>
      </c>
      <c r="U5" s="2"/>
      <c r="V5" s="2"/>
      <c r="W5" s="2"/>
      <c r="X5" s="2"/>
      <c r="Y5" s="2"/>
      <c r="Z5" s="2">
        <v>6</v>
      </c>
      <c r="AA5" s="2">
        <v>0</v>
      </c>
      <c r="AB5" s="2">
        <v>0</v>
      </c>
      <c r="AC5" s="2">
        <v>1</v>
      </c>
      <c r="AD5" s="2">
        <v>4</v>
      </c>
      <c r="AE5" s="136">
        <v>22.37</v>
      </c>
      <c r="AF5" s="3">
        <v>89.69</v>
      </c>
      <c r="AG5" s="3">
        <v>0</v>
      </c>
      <c r="AH5" s="3">
        <v>100</v>
      </c>
      <c r="AI5" s="3">
        <v>48.53</v>
      </c>
      <c r="AJ5" s="3">
        <v>6.62</v>
      </c>
      <c r="AK5" s="3">
        <v>3.68</v>
      </c>
      <c r="AL5" s="3">
        <v>10.29</v>
      </c>
      <c r="AM5" s="3">
        <v>30.88</v>
      </c>
      <c r="AN5" s="3">
        <v>6.98</v>
      </c>
      <c r="AO5" s="3">
        <v>89.69</v>
      </c>
      <c r="AP5" s="3">
        <v>0</v>
      </c>
      <c r="AQ5" s="3">
        <v>0</v>
      </c>
      <c r="AR5" s="3">
        <v>-6.86</v>
      </c>
      <c r="AS5" s="3">
        <v>-0.31</v>
      </c>
      <c r="AT5" s="3">
        <v>-7.09</v>
      </c>
      <c r="AU5" s="3">
        <v>-2.78</v>
      </c>
      <c r="AV5" s="3">
        <v>17.04</v>
      </c>
      <c r="AW5" s="2">
        <v>-2</v>
      </c>
      <c r="AX5" s="2">
        <v>0</v>
      </c>
      <c r="AY5" s="2">
        <v>-1</v>
      </c>
      <c r="AZ5" s="2">
        <v>0</v>
      </c>
      <c r="BA5" s="2">
        <v>3</v>
      </c>
      <c r="BB5" s="2">
        <v>1</v>
      </c>
      <c r="BC5" s="2">
        <v>1</v>
      </c>
      <c r="BD5" s="3"/>
      <c r="BE5" s="2">
        <v>608</v>
      </c>
      <c r="BF5" s="3"/>
      <c r="BG5" s="2">
        <v>845</v>
      </c>
      <c r="BH5" s="2">
        <v>77</v>
      </c>
      <c r="BI5" s="2">
        <v>130</v>
      </c>
      <c r="BJ5" s="2">
        <v>59</v>
      </c>
      <c r="BK5" s="2">
        <v>0</v>
      </c>
      <c r="BL5" s="2">
        <v>130</v>
      </c>
      <c r="BM5" s="2">
        <v>72</v>
      </c>
      <c r="BN5" s="2">
        <v>9</v>
      </c>
      <c r="BO5" s="2">
        <v>14</v>
      </c>
      <c r="BP5" s="2">
        <v>17</v>
      </c>
      <c r="BQ5" s="2">
        <v>18</v>
      </c>
      <c r="BR5" s="2">
        <v>11</v>
      </c>
      <c r="BS5" s="2">
        <v>8</v>
      </c>
      <c r="BT5" s="2">
        <v>0</v>
      </c>
      <c r="BU5" s="2">
        <v>1</v>
      </c>
      <c r="BV5" s="2">
        <v>1</v>
      </c>
      <c r="BW5" s="2">
        <v>1</v>
      </c>
      <c r="BX5" s="3">
        <v>15.38</v>
      </c>
      <c r="BY5" s="3"/>
      <c r="BZ5" s="3">
        <v>0</v>
      </c>
      <c r="CA5" s="3">
        <v>100</v>
      </c>
      <c r="CB5" s="3">
        <v>55.38</v>
      </c>
      <c r="CC5" s="3">
        <v>6.92</v>
      </c>
      <c r="CD5" s="3">
        <v>10.77</v>
      </c>
      <c r="CE5" s="3">
        <v>13.08</v>
      </c>
      <c r="CF5" s="3">
        <v>13.85</v>
      </c>
      <c r="CG5" s="140">
        <v>44220</v>
      </c>
      <c r="CH5" s="2" t="s">
        <v>105</v>
      </c>
      <c r="CI5" s="141" t="s">
        <v>106</v>
      </c>
      <c r="CJ5" s="142"/>
    </row>
    <row r="6" spans="1:88" x14ac:dyDescent="0.2">
      <c r="A6" s="139" t="s">
        <v>58</v>
      </c>
      <c r="B6" s="139" t="s">
        <v>59</v>
      </c>
      <c r="C6" s="2">
        <v>146</v>
      </c>
      <c r="D6" s="2">
        <v>34</v>
      </c>
      <c r="E6" s="2">
        <v>74</v>
      </c>
      <c r="F6" s="2">
        <v>33</v>
      </c>
      <c r="G6" s="2">
        <v>1</v>
      </c>
      <c r="H6" s="2">
        <v>73</v>
      </c>
      <c r="I6" s="2">
        <v>58</v>
      </c>
      <c r="J6" s="2">
        <v>4</v>
      </c>
      <c r="K6" s="2">
        <v>2</v>
      </c>
      <c r="L6" s="2">
        <v>0</v>
      </c>
      <c r="M6" s="2">
        <v>9</v>
      </c>
      <c r="N6" s="2">
        <v>7</v>
      </c>
      <c r="O6" s="2">
        <v>6</v>
      </c>
      <c r="P6" s="2">
        <v>0</v>
      </c>
      <c r="Q6" s="2">
        <v>0</v>
      </c>
      <c r="R6" s="2">
        <v>0</v>
      </c>
      <c r="S6" s="135">
        <v>1</v>
      </c>
      <c r="T6" s="2" t="s">
        <v>37</v>
      </c>
      <c r="U6" s="2"/>
      <c r="V6" s="2"/>
      <c r="W6" s="2"/>
      <c r="X6" s="2"/>
      <c r="Y6" s="2"/>
      <c r="Z6" s="2">
        <v>6</v>
      </c>
      <c r="AA6" s="2">
        <v>0</v>
      </c>
      <c r="AB6" s="2">
        <v>0</v>
      </c>
      <c r="AC6" s="2">
        <v>0</v>
      </c>
      <c r="AD6" s="2">
        <v>1</v>
      </c>
      <c r="AE6" s="136">
        <v>50.68</v>
      </c>
      <c r="AF6" s="3">
        <v>97.06</v>
      </c>
      <c r="AG6" s="3">
        <v>1.35</v>
      </c>
      <c r="AH6" s="3">
        <v>98.65</v>
      </c>
      <c r="AI6" s="3">
        <v>79.45</v>
      </c>
      <c r="AJ6" s="3">
        <v>5.48</v>
      </c>
      <c r="AK6" s="3">
        <v>2.74</v>
      </c>
      <c r="AL6" s="3">
        <v>0</v>
      </c>
      <c r="AM6" s="3">
        <v>12.33</v>
      </c>
      <c r="AN6" s="3">
        <v>8.42</v>
      </c>
      <c r="AO6" s="3">
        <v>97.06</v>
      </c>
      <c r="AP6" s="3">
        <v>-0.06</v>
      </c>
      <c r="AQ6" s="3">
        <v>0.06</v>
      </c>
      <c r="AR6" s="3">
        <v>2.31</v>
      </c>
      <c r="AS6" s="3">
        <v>-3.09</v>
      </c>
      <c r="AT6" s="3">
        <v>2.74</v>
      </c>
      <c r="AU6" s="3">
        <v>-5.71</v>
      </c>
      <c r="AV6" s="3">
        <v>3.76</v>
      </c>
      <c r="AW6" s="2">
        <v>-1</v>
      </c>
      <c r="AX6" s="2">
        <v>0</v>
      </c>
      <c r="AY6" s="2">
        <v>0</v>
      </c>
      <c r="AZ6" s="2">
        <v>0</v>
      </c>
      <c r="BA6" s="2">
        <v>1</v>
      </c>
      <c r="BB6" s="2">
        <v>1</v>
      </c>
      <c r="BC6" s="2">
        <v>1</v>
      </c>
      <c r="BD6" s="3"/>
      <c r="BE6" s="2">
        <v>146</v>
      </c>
      <c r="BF6" s="3"/>
      <c r="BG6" s="2">
        <v>168</v>
      </c>
      <c r="BH6" s="2">
        <v>15</v>
      </c>
      <c r="BI6" s="2">
        <v>71</v>
      </c>
      <c r="BJ6" s="2">
        <v>14</v>
      </c>
      <c r="BK6" s="2">
        <v>1</v>
      </c>
      <c r="BL6" s="2">
        <v>70</v>
      </c>
      <c r="BM6" s="2">
        <v>54</v>
      </c>
      <c r="BN6" s="2">
        <v>6</v>
      </c>
      <c r="BO6" s="2">
        <v>0</v>
      </c>
      <c r="BP6" s="2">
        <v>4</v>
      </c>
      <c r="BQ6" s="2">
        <v>6</v>
      </c>
      <c r="BR6" s="2">
        <v>7</v>
      </c>
      <c r="BS6" s="2">
        <v>7</v>
      </c>
      <c r="BT6" s="2">
        <v>0</v>
      </c>
      <c r="BU6" s="2">
        <v>0</v>
      </c>
      <c r="BV6" s="2">
        <v>0</v>
      </c>
      <c r="BW6" s="2">
        <v>0</v>
      </c>
      <c r="BX6" s="3">
        <v>42.26</v>
      </c>
      <c r="BY6" s="3"/>
      <c r="BZ6" s="3">
        <v>1.41</v>
      </c>
      <c r="CA6" s="3">
        <v>98.59</v>
      </c>
      <c r="CB6" s="3">
        <v>77.14</v>
      </c>
      <c r="CC6" s="3">
        <v>8.57</v>
      </c>
      <c r="CD6" s="3">
        <v>0</v>
      </c>
      <c r="CE6" s="3">
        <v>5.71</v>
      </c>
      <c r="CF6" s="3">
        <v>8.57</v>
      </c>
      <c r="CG6" s="140">
        <v>44220</v>
      </c>
      <c r="CH6" s="2" t="s">
        <v>105</v>
      </c>
      <c r="CI6" s="141" t="s">
        <v>106</v>
      </c>
      <c r="CJ6" s="142"/>
    </row>
    <row r="7" spans="1:88" x14ac:dyDescent="0.2">
      <c r="A7" s="139" t="s">
        <v>60</v>
      </c>
      <c r="B7" s="139" t="s">
        <v>61</v>
      </c>
      <c r="C7" s="2">
        <v>165</v>
      </c>
      <c r="D7" s="2">
        <v>25</v>
      </c>
      <c r="E7" s="2">
        <v>95</v>
      </c>
      <c r="F7" s="2">
        <v>23</v>
      </c>
      <c r="G7" s="2">
        <v>2</v>
      </c>
      <c r="H7" s="2">
        <v>93</v>
      </c>
      <c r="I7" s="2">
        <v>61</v>
      </c>
      <c r="J7" s="2">
        <v>21</v>
      </c>
      <c r="K7" s="2">
        <v>1</v>
      </c>
      <c r="L7" s="2">
        <v>1</v>
      </c>
      <c r="M7" s="2">
        <v>9</v>
      </c>
      <c r="N7" s="2">
        <v>7</v>
      </c>
      <c r="O7" s="2">
        <v>5</v>
      </c>
      <c r="P7" s="2">
        <v>2</v>
      </c>
      <c r="Q7" s="2">
        <v>0</v>
      </c>
      <c r="R7" s="2">
        <v>0</v>
      </c>
      <c r="S7" s="135">
        <v>0</v>
      </c>
      <c r="T7" s="2" t="s">
        <v>37</v>
      </c>
      <c r="U7" s="2"/>
      <c r="V7" s="2"/>
      <c r="W7" s="2"/>
      <c r="X7" s="2"/>
      <c r="Y7" s="2"/>
      <c r="Z7" s="2">
        <v>5</v>
      </c>
      <c r="AA7" s="2">
        <v>2</v>
      </c>
      <c r="AB7" s="2">
        <v>0</v>
      </c>
      <c r="AC7" s="2">
        <v>0</v>
      </c>
      <c r="AD7" s="2">
        <v>0</v>
      </c>
      <c r="AE7" s="136">
        <v>57.58</v>
      </c>
      <c r="AF7" s="3">
        <v>92</v>
      </c>
      <c r="AG7" s="3">
        <v>2.11</v>
      </c>
      <c r="AH7" s="3">
        <v>97.89</v>
      </c>
      <c r="AI7" s="3">
        <v>65.59</v>
      </c>
      <c r="AJ7" s="3">
        <v>22.58</v>
      </c>
      <c r="AK7" s="3">
        <v>1.08</v>
      </c>
      <c r="AL7" s="3">
        <v>1.08</v>
      </c>
      <c r="AM7" s="3">
        <v>9.68</v>
      </c>
      <c r="AN7" s="3">
        <v>-12.55</v>
      </c>
      <c r="AO7" s="3">
        <v>92</v>
      </c>
      <c r="AP7" s="3">
        <v>0.37</v>
      </c>
      <c r="AQ7" s="3">
        <v>-0.37</v>
      </c>
      <c r="AR7" s="3">
        <v>-5.21</v>
      </c>
      <c r="AS7" s="3">
        <v>4.88</v>
      </c>
      <c r="AT7" s="3">
        <v>-6.89</v>
      </c>
      <c r="AU7" s="3">
        <v>1.08</v>
      </c>
      <c r="AV7" s="3">
        <v>6.14</v>
      </c>
      <c r="AW7" s="2">
        <v>-1</v>
      </c>
      <c r="AX7" s="2">
        <v>1</v>
      </c>
      <c r="AY7" s="2">
        <v>0</v>
      </c>
      <c r="AZ7" s="2">
        <v>0</v>
      </c>
      <c r="BA7" s="2">
        <v>0</v>
      </c>
      <c r="BB7" s="2">
        <v>1</v>
      </c>
      <c r="BC7" s="2">
        <v>1</v>
      </c>
      <c r="BD7" s="3"/>
      <c r="BE7" s="2">
        <v>165</v>
      </c>
      <c r="BF7" s="3"/>
      <c r="BG7" s="2">
        <v>164</v>
      </c>
      <c r="BH7" s="2">
        <v>12</v>
      </c>
      <c r="BI7" s="2">
        <v>115</v>
      </c>
      <c r="BJ7" s="2">
        <v>11</v>
      </c>
      <c r="BK7" s="2">
        <v>2</v>
      </c>
      <c r="BL7" s="2">
        <v>113</v>
      </c>
      <c r="BM7" s="2">
        <v>80</v>
      </c>
      <c r="BN7" s="2">
        <v>20</v>
      </c>
      <c r="BO7" s="2">
        <v>9</v>
      </c>
      <c r="BP7" s="2">
        <v>0</v>
      </c>
      <c r="BQ7" s="2">
        <v>4</v>
      </c>
      <c r="BR7" s="2">
        <v>7</v>
      </c>
      <c r="BS7" s="2">
        <v>6</v>
      </c>
      <c r="BT7" s="2">
        <v>1</v>
      </c>
      <c r="BU7" s="2">
        <v>0</v>
      </c>
      <c r="BV7" s="2">
        <v>0</v>
      </c>
      <c r="BW7" s="2">
        <v>0</v>
      </c>
      <c r="BX7" s="3">
        <v>70.12</v>
      </c>
      <c r="BY7" s="3"/>
      <c r="BZ7" s="3">
        <v>1.74</v>
      </c>
      <c r="CA7" s="3">
        <v>98.26</v>
      </c>
      <c r="CB7" s="3">
        <v>70.8</v>
      </c>
      <c r="CC7" s="3">
        <v>17.7</v>
      </c>
      <c r="CD7" s="3">
        <v>7.96</v>
      </c>
      <c r="CE7" s="3">
        <v>0</v>
      </c>
      <c r="CF7" s="3">
        <v>3.54</v>
      </c>
      <c r="CG7" s="140">
        <v>44220</v>
      </c>
      <c r="CH7" s="2" t="s">
        <v>105</v>
      </c>
      <c r="CI7" s="141" t="s">
        <v>106</v>
      </c>
      <c r="CJ7" s="142"/>
    </row>
    <row r="8" spans="1:88" x14ac:dyDescent="0.2">
      <c r="A8" s="139" t="s">
        <v>62</v>
      </c>
      <c r="B8" s="139" t="s">
        <v>63</v>
      </c>
      <c r="C8" s="2">
        <v>299</v>
      </c>
      <c r="D8" s="2">
        <v>53</v>
      </c>
      <c r="E8" s="2">
        <v>199</v>
      </c>
      <c r="F8" s="2">
        <v>53</v>
      </c>
      <c r="G8" s="2">
        <v>2</v>
      </c>
      <c r="H8" s="2">
        <v>197</v>
      </c>
      <c r="I8" s="2">
        <v>153</v>
      </c>
      <c r="J8" s="2">
        <v>13</v>
      </c>
      <c r="K8" s="2">
        <v>11</v>
      </c>
      <c r="L8" s="2">
        <v>8</v>
      </c>
      <c r="M8" s="2">
        <v>12</v>
      </c>
      <c r="N8" s="2">
        <v>7</v>
      </c>
      <c r="O8" s="2">
        <v>7</v>
      </c>
      <c r="P8" s="2">
        <v>0</v>
      </c>
      <c r="Q8" s="2">
        <v>0</v>
      </c>
      <c r="R8" s="2">
        <v>0</v>
      </c>
      <c r="S8" s="135">
        <v>0</v>
      </c>
      <c r="T8" s="2" t="s">
        <v>37</v>
      </c>
      <c r="U8" s="2"/>
      <c r="V8" s="2"/>
      <c r="W8" s="2"/>
      <c r="X8" s="2"/>
      <c r="Y8" s="2"/>
      <c r="Z8" s="2">
        <v>7</v>
      </c>
      <c r="AA8" s="2">
        <v>0</v>
      </c>
      <c r="AB8" s="2">
        <v>0</v>
      </c>
      <c r="AC8" s="2">
        <v>0</v>
      </c>
      <c r="AD8" s="2">
        <v>0</v>
      </c>
      <c r="AE8" s="136">
        <v>66.56</v>
      </c>
      <c r="AF8" s="3">
        <v>100</v>
      </c>
      <c r="AG8" s="3">
        <v>1.01</v>
      </c>
      <c r="AH8" s="3">
        <v>98.99</v>
      </c>
      <c r="AI8" s="3">
        <v>77.66</v>
      </c>
      <c r="AJ8" s="3">
        <v>6.6</v>
      </c>
      <c r="AK8" s="3">
        <v>5.58</v>
      </c>
      <c r="AL8" s="3">
        <v>4.0599999999999996</v>
      </c>
      <c r="AM8" s="3">
        <v>6.09</v>
      </c>
      <c r="AN8" s="3">
        <v>11.18</v>
      </c>
      <c r="AO8" s="3">
        <v>100</v>
      </c>
      <c r="AP8" s="3">
        <v>-2.98</v>
      </c>
      <c r="AQ8" s="3">
        <v>2.98</v>
      </c>
      <c r="AR8" s="3">
        <v>-1.0900000000000001</v>
      </c>
      <c r="AS8" s="3">
        <v>1.94</v>
      </c>
      <c r="AT8" s="3">
        <v>-3.74</v>
      </c>
      <c r="AU8" s="3">
        <v>3.54</v>
      </c>
      <c r="AV8" s="3">
        <v>-0.64</v>
      </c>
      <c r="AW8" s="2">
        <v>0</v>
      </c>
      <c r="AX8" s="2">
        <v>0</v>
      </c>
      <c r="AY8" s="2">
        <v>0</v>
      </c>
      <c r="AZ8" s="2">
        <v>0</v>
      </c>
      <c r="BA8" s="2">
        <v>0</v>
      </c>
      <c r="BB8" s="2">
        <v>1</v>
      </c>
      <c r="BC8" s="2">
        <v>1</v>
      </c>
      <c r="BD8" s="3"/>
      <c r="BE8" s="2">
        <v>299</v>
      </c>
      <c r="BF8" s="3"/>
      <c r="BG8" s="2">
        <v>363</v>
      </c>
      <c r="BH8" s="2">
        <v>30</v>
      </c>
      <c r="BI8" s="2">
        <v>201</v>
      </c>
      <c r="BJ8" s="2">
        <v>28</v>
      </c>
      <c r="BK8" s="2">
        <v>8</v>
      </c>
      <c r="BL8" s="2">
        <v>193</v>
      </c>
      <c r="BM8" s="2">
        <v>152</v>
      </c>
      <c r="BN8" s="2">
        <v>9</v>
      </c>
      <c r="BO8" s="2">
        <v>18</v>
      </c>
      <c r="BP8" s="2">
        <v>1</v>
      </c>
      <c r="BQ8" s="2">
        <v>13</v>
      </c>
      <c r="BR8" s="2">
        <v>7</v>
      </c>
      <c r="BS8" s="2">
        <v>7</v>
      </c>
      <c r="BT8" s="2">
        <v>0</v>
      </c>
      <c r="BU8" s="2">
        <v>0</v>
      </c>
      <c r="BV8" s="2">
        <v>0</v>
      </c>
      <c r="BW8" s="2">
        <v>0</v>
      </c>
      <c r="BX8" s="3">
        <v>55.37</v>
      </c>
      <c r="BY8" s="3"/>
      <c r="BZ8" s="3">
        <v>3.98</v>
      </c>
      <c r="CA8" s="3">
        <v>96.02</v>
      </c>
      <c r="CB8" s="3">
        <v>78.760000000000005</v>
      </c>
      <c r="CC8" s="3">
        <v>4.66</v>
      </c>
      <c r="CD8" s="3">
        <v>9.33</v>
      </c>
      <c r="CE8" s="3">
        <v>0.52</v>
      </c>
      <c r="CF8" s="3">
        <v>6.74</v>
      </c>
      <c r="CG8" s="140">
        <v>44220</v>
      </c>
      <c r="CH8" s="2" t="s">
        <v>105</v>
      </c>
      <c r="CI8" s="141" t="s">
        <v>106</v>
      </c>
      <c r="CJ8" s="142"/>
    </row>
    <row r="9" spans="1:88" x14ac:dyDescent="0.2">
      <c r="A9" s="139" t="s">
        <v>64</v>
      </c>
      <c r="B9" s="139" t="s">
        <v>65</v>
      </c>
      <c r="C9" s="2">
        <v>66</v>
      </c>
      <c r="D9" s="2">
        <v>6</v>
      </c>
      <c r="E9" s="2">
        <v>46</v>
      </c>
      <c r="F9" s="2">
        <v>6</v>
      </c>
      <c r="G9" s="2">
        <v>0</v>
      </c>
      <c r="H9" s="2">
        <v>46</v>
      </c>
      <c r="I9" s="2">
        <v>35</v>
      </c>
      <c r="J9" s="2">
        <v>9</v>
      </c>
      <c r="K9" s="2">
        <v>0</v>
      </c>
      <c r="L9" s="2">
        <v>1</v>
      </c>
      <c r="M9" s="2">
        <v>1</v>
      </c>
      <c r="N9" s="2">
        <v>7</v>
      </c>
      <c r="O9" s="2">
        <v>6</v>
      </c>
      <c r="P9" s="2">
        <v>1</v>
      </c>
      <c r="Q9" s="2">
        <v>0</v>
      </c>
      <c r="R9" s="2">
        <v>0</v>
      </c>
      <c r="S9" s="135">
        <v>0</v>
      </c>
      <c r="T9" s="2" t="s">
        <v>37</v>
      </c>
      <c r="U9" s="2"/>
      <c r="V9" s="2"/>
      <c r="W9" s="2"/>
      <c r="X9" s="2"/>
      <c r="Y9" s="2"/>
      <c r="Z9" s="2">
        <v>6</v>
      </c>
      <c r="AA9" s="2">
        <v>1</v>
      </c>
      <c r="AB9" s="2">
        <v>0</v>
      </c>
      <c r="AC9" s="2">
        <v>0</v>
      </c>
      <c r="AD9" s="2">
        <v>0</v>
      </c>
      <c r="AE9" s="136">
        <v>69.7</v>
      </c>
      <c r="AF9" s="3">
        <v>100</v>
      </c>
      <c r="AG9" s="3">
        <v>0</v>
      </c>
      <c r="AH9" s="3">
        <v>100</v>
      </c>
      <c r="AI9" s="3">
        <v>76.09</v>
      </c>
      <c r="AJ9" s="3">
        <v>19.57</v>
      </c>
      <c r="AK9" s="3">
        <v>0</v>
      </c>
      <c r="AL9" s="3">
        <v>2.17</v>
      </c>
      <c r="AM9" s="3">
        <v>2.17</v>
      </c>
      <c r="AN9" s="3">
        <v>9.9700000000000006</v>
      </c>
      <c r="AO9" s="3">
        <v>100</v>
      </c>
      <c r="AP9" s="3">
        <v>-2.33</v>
      </c>
      <c r="AQ9" s="3">
        <v>2.33</v>
      </c>
      <c r="AR9" s="3">
        <v>4.66</v>
      </c>
      <c r="AS9" s="3">
        <v>0.52</v>
      </c>
      <c r="AT9" s="3">
        <v>0</v>
      </c>
      <c r="AU9" s="3">
        <v>-4.97</v>
      </c>
      <c r="AV9" s="3">
        <v>-0.21</v>
      </c>
      <c r="AW9" s="2">
        <v>0</v>
      </c>
      <c r="AX9" s="2">
        <v>0</v>
      </c>
      <c r="AY9" s="2">
        <v>0</v>
      </c>
      <c r="AZ9" s="2">
        <v>0</v>
      </c>
      <c r="BA9" s="2">
        <v>0</v>
      </c>
      <c r="BB9" s="2">
        <v>1</v>
      </c>
      <c r="BC9" s="2">
        <v>1</v>
      </c>
      <c r="BD9" s="3"/>
      <c r="BE9" s="2">
        <v>66</v>
      </c>
      <c r="BF9" s="3"/>
      <c r="BG9" s="2">
        <v>72</v>
      </c>
      <c r="BH9" s="2">
        <v>5</v>
      </c>
      <c r="BI9" s="2">
        <v>43</v>
      </c>
      <c r="BJ9" s="2">
        <v>5</v>
      </c>
      <c r="BK9" s="2">
        <v>1</v>
      </c>
      <c r="BL9" s="2">
        <v>42</v>
      </c>
      <c r="BM9" s="2">
        <v>30</v>
      </c>
      <c r="BN9" s="2">
        <v>8</v>
      </c>
      <c r="BO9" s="2">
        <v>0</v>
      </c>
      <c r="BP9" s="2">
        <v>3</v>
      </c>
      <c r="BQ9" s="2">
        <v>1</v>
      </c>
      <c r="BR9" s="2">
        <v>7</v>
      </c>
      <c r="BS9" s="2">
        <v>6</v>
      </c>
      <c r="BT9" s="2">
        <v>1</v>
      </c>
      <c r="BU9" s="2">
        <v>0</v>
      </c>
      <c r="BV9" s="2">
        <v>0</v>
      </c>
      <c r="BW9" s="2">
        <v>0</v>
      </c>
      <c r="BX9" s="3">
        <v>59.72</v>
      </c>
      <c r="BY9" s="3"/>
      <c r="BZ9" s="3">
        <v>2.33</v>
      </c>
      <c r="CA9" s="3">
        <v>97.67</v>
      </c>
      <c r="CB9" s="3">
        <v>71.430000000000007</v>
      </c>
      <c r="CC9" s="3">
        <v>19.05</v>
      </c>
      <c r="CD9" s="3">
        <v>0</v>
      </c>
      <c r="CE9" s="3">
        <v>7.14</v>
      </c>
      <c r="CF9" s="3">
        <v>2.38</v>
      </c>
      <c r="CG9" s="140">
        <v>44220</v>
      </c>
      <c r="CH9" s="2" t="s">
        <v>105</v>
      </c>
      <c r="CI9" s="141" t="s">
        <v>106</v>
      </c>
      <c r="CJ9" s="142"/>
    </row>
    <row r="10" spans="1:88" x14ac:dyDescent="0.2">
      <c r="A10" s="139" t="s">
        <v>66</v>
      </c>
      <c r="B10" s="139" t="s">
        <v>67</v>
      </c>
      <c r="C10" s="2">
        <v>94</v>
      </c>
      <c r="D10" s="2">
        <v>20</v>
      </c>
      <c r="E10" s="2">
        <v>51</v>
      </c>
      <c r="F10" s="2">
        <v>19</v>
      </c>
      <c r="G10" s="2">
        <v>1</v>
      </c>
      <c r="H10" s="2">
        <v>50</v>
      </c>
      <c r="I10" s="2">
        <v>37</v>
      </c>
      <c r="J10" s="2">
        <v>10</v>
      </c>
      <c r="K10" s="2">
        <v>3</v>
      </c>
      <c r="L10" s="2">
        <v>0</v>
      </c>
      <c r="M10" s="2">
        <v>0</v>
      </c>
      <c r="N10" s="2">
        <v>7</v>
      </c>
      <c r="O10" s="2">
        <v>6</v>
      </c>
      <c r="P10" s="2">
        <v>1</v>
      </c>
      <c r="Q10" s="2">
        <v>0</v>
      </c>
      <c r="R10" s="2">
        <v>0</v>
      </c>
      <c r="S10" s="135">
        <v>0</v>
      </c>
      <c r="T10" s="2" t="s">
        <v>37</v>
      </c>
      <c r="U10" s="2"/>
      <c r="V10" s="2"/>
      <c r="W10" s="2"/>
      <c r="X10" s="2"/>
      <c r="Y10" s="2"/>
      <c r="Z10" s="2">
        <v>6</v>
      </c>
      <c r="AA10" s="2">
        <v>1</v>
      </c>
      <c r="AB10" s="2">
        <v>0</v>
      </c>
      <c r="AC10" s="2">
        <v>0</v>
      </c>
      <c r="AD10" s="2">
        <v>0</v>
      </c>
      <c r="AE10" s="136">
        <v>54.26</v>
      </c>
      <c r="AF10" s="3">
        <v>95</v>
      </c>
      <c r="AG10" s="3">
        <v>1.96</v>
      </c>
      <c r="AH10" s="3">
        <v>98.04</v>
      </c>
      <c r="AI10" s="3">
        <v>74</v>
      </c>
      <c r="AJ10" s="3">
        <v>20</v>
      </c>
      <c r="AK10" s="3">
        <v>6</v>
      </c>
      <c r="AL10" s="3">
        <v>0</v>
      </c>
      <c r="AM10" s="3">
        <v>0</v>
      </c>
      <c r="AN10" s="3">
        <v>-3.93</v>
      </c>
      <c r="AO10" s="3">
        <v>95</v>
      </c>
      <c r="AP10" s="3">
        <v>0.4</v>
      </c>
      <c r="AQ10" s="3">
        <v>-0.4</v>
      </c>
      <c r="AR10" s="3">
        <v>2.57</v>
      </c>
      <c r="AS10" s="3">
        <v>7.3</v>
      </c>
      <c r="AT10" s="3">
        <v>-0.35</v>
      </c>
      <c r="AU10" s="3">
        <v>0</v>
      </c>
      <c r="AV10" s="3">
        <v>-9.52</v>
      </c>
      <c r="AW10" s="2">
        <v>0</v>
      </c>
      <c r="AX10" s="2">
        <v>0</v>
      </c>
      <c r="AY10" s="2">
        <v>0</v>
      </c>
      <c r="AZ10" s="2">
        <v>0</v>
      </c>
      <c r="BA10" s="2">
        <v>0</v>
      </c>
      <c r="BB10" s="2">
        <v>1</v>
      </c>
      <c r="BC10" s="2">
        <v>1</v>
      </c>
      <c r="BD10" s="3"/>
      <c r="BE10" s="2">
        <v>94</v>
      </c>
      <c r="BF10" s="3"/>
      <c r="BG10" s="2">
        <v>110</v>
      </c>
      <c r="BH10" s="2">
        <v>3</v>
      </c>
      <c r="BI10" s="2">
        <v>64</v>
      </c>
      <c r="BJ10" s="2">
        <v>3</v>
      </c>
      <c r="BK10" s="2">
        <v>1</v>
      </c>
      <c r="BL10" s="2">
        <v>63</v>
      </c>
      <c r="BM10" s="2">
        <v>45</v>
      </c>
      <c r="BN10" s="2">
        <v>8</v>
      </c>
      <c r="BO10" s="2">
        <v>4</v>
      </c>
      <c r="BP10" s="2">
        <v>0</v>
      </c>
      <c r="BQ10" s="2">
        <v>6</v>
      </c>
      <c r="BR10" s="2">
        <v>7</v>
      </c>
      <c r="BS10" s="2">
        <v>6</v>
      </c>
      <c r="BT10" s="2">
        <v>1</v>
      </c>
      <c r="BU10" s="2">
        <v>0</v>
      </c>
      <c r="BV10" s="2">
        <v>0</v>
      </c>
      <c r="BW10" s="2">
        <v>0</v>
      </c>
      <c r="BX10" s="3">
        <v>58.18</v>
      </c>
      <c r="BY10" s="3"/>
      <c r="BZ10" s="3">
        <v>1.56</v>
      </c>
      <c r="CA10" s="3">
        <v>98.44</v>
      </c>
      <c r="CB10" s="3">
        <v>71.430000000000007</v>
      </c>
      <c r="CC10" s="3">
        <v>12.7</v>
      </c>
      <c r="CD10" s="3">
        <v>6.35</v>
      </c>
      <c r="CE10" s="3">
        <v>0</v>
      </c>
      <c r="CF10" s="3">
        <v>9.52</v>
      </c>
      <c r="CG10" s="140">
        <v>44220</v>
      </c>
      <c r="CH10" s="2" t="s">
        <v>105</v>
      </c>
      <c r="CI10" s="141" t="s">
        <v>106</v>
      </c>
      <c r="CJ10" s="142"/>
    </row>
    <row r="11" spans="1:88" x14ac:dyDescent="0.2">
      <c r="A11" s="139" t="s">
        <v>68</v>
      </c>
      <c r="B11" s="139" t="s">
        <v>69</v>
      </c>
      <c r="C11" s="2">
        <v>243</v>
      </c>
      <c r="D11" s="2">
        <v>24</v>
      </c>
      <c r="E11" s="2">
        <v>122</v>
      </c>
      <c r="F11" s="2">
        <v>21</v>
      </c>
      <c r="G11" s="2">
        <v>0</v>
      </c>
      <c r="H11" s="2">
        <v>122</v>
      </c>
      <c r="I11" s="2">
        <v>107</v>
      </c>
      <c r="J11" s="2">
        <v>7</v>
      </c>
      <c r="K11" s="2">
        <v>1</v>
      </c>
      <c r="L11" s="2">
        <v>1</v>
      </c>
      <c r="M11" s="2">
        <v>6</v>
      </c>
      <c r="N11" s="2">
        <v>7</v>
      </c>
      <c r="O11" s="2">
        <v>7</v>
      </c>
      <c r="P11" s="2">
        <v>0</v>
      </c>
      <c r="Q11" s="2">
        <v>0</v>
      </c>
      <c r="R11" s="2">
        <v>0</v>
      </c>
      <c r="S11" s="135">
        <v>0</v>
      </c>
      <c r="T11" s="2" t="s">
        <v>37</v>
      </c>
      <c r="U11" s="2"/>
      <c r="V11" s="2"/>
      <c r="W11" s="2"/>
      <c r="X11" s="2"/>
      <c r="Y11" s="2"/>
      <c r="Z11" s="2">
        <v>7</v>
      </c>
      <c r="AA11" s="2">
        <v>0</v>
      </c>
      <c r="AB11" s="2">
        <v>0</v>
      </c>
      <c r="AC11" s="2">
        <v>0</v>
      </c>
      <c r="AD11" s="2">
        <v>0</v>
      </c>
      <c r="AE11" s="136">
        <v>50.21</v>
      </c>
      <c r="AF11" s="3">
        <v>87.5</v>
      </c>
      <c r="AG11" s="3">
        <v>0</v>
      </c>
      <c r="AH11" s="3">
        <v>100</v>
      </c>
      <c r="AI11" s="3">
        <v>87.7</v>
      </c>
      <c r="AJ11" s="3">
        <v>5.74</v>
      </c>
      <c r="AK11" s="3">
        <v>0.82</v>
      </c>
      <c r="AL11" s="3">
        <v>0.82</v>
      </c>
      <c r="AM11" s="3">
        <v>4.92</v>
      </c>
      <c r="AN11" s="3">
        <v>0.69</v>
      </c>
      <c r="AO11" s="3">
        <v>87.5</v>
      </c>
      <c r="AP11" s="3">
        <v>0</v>
      </c>
      <c r="AQ11" s="3">
        <v>0</v>
      </c>
      <c r="AR11" s="3">
        <v>1.52</v>
      </c>
      <c r="AS11" s="3">
        <v>1.79</v>
      </c>
      <c r="AT11" s="3">
        <v>-5.76</v>
      </c>
      <c r="AU11" s="3">
        <v>0.82</v>
      </c>
      <c r="AV11" s="3">
        <v>1.63</v>
      </c>
      <c r="AW11" s="2">
        <v>0</v>
      </c>
      <c r="AX11" s="2">
        <v>0</v>
      </c>
      <c r="AY11" s="2">
        <v>0</v>
      </c>
      <c r="AZ11" s="2">
        <v>0</v>
      </c>
      <c r="BA11" s="2">
        <v>0</v>
      </c>
      <c r="BB11" s="2">
        <v>1</v>
      </c>
      <c r="BC11" s="2">
        <v>1</v>
      </c>
      <c r="BD11" s="3"/>
      <c r="BE11" s="2">
        <v>243</v>
      </c>
      <c r="BF11" s="3"/>
      <c r="BG11" s="2">
        <v>307</v>
      </c>
      <c r="BH11" s="2">
        <v>24</v>
      </c>
      <c r="BI11" s="2">
        <v>152</v>
      </c>
      <c r="BJ11" s="2">
        <v>19</v>
      </c>
      <c r="BK11" s="2">
        <v>0</v>
      </c>
      <c r="BL11" s="2">
        <v>152</v>
      </c>
      <c r="BM11" s="2">
        <v>131</v>
      </c>
      <c r="BN11" s="2">
        <v>6</v>
      </c>
      <c r="BO11" s="2">
        <v>10</v>
      </c>
      <c r="BP11" s="2">
        <v>0</v>
      </c>
      <c r="BQ11" s="2">
        <v>5</v>
      </c>
      <c r="BR11" s="2">
        <v>7</v>
      </c>
      <c r="BS11" s="2">
        <v>7</v>
      </c>
      <c r="BT11" s="2">
        <v>0</v>
      </c>
      <c r="BU11" s="2">
        <v>0</v>
      </c>
      <c r="BV11" s="2">
        <v>0</v>
      </c>
      <c r="BW11" s="2">
        <v>0</v>
      </c>
      <c r="BX11" s="3">
        <v>49.51</v>
      </c>
      <c r="BY11" s="3"/>
      <c r="BZ11" s="3">
        <v>0</v>
      </c>
      <c r="CA11" s="3">
        <v>100</v>
      </c>
      <c r="CB11" s="3">
        <v>86.18</v>
      </c>
      <c r="CC11" s="3">
        <v>3.95</v>
      </c>
      <c r="CD11" s="3">
        <v>6.58</v>
      </c>
      <c r="CE11" s="3">
        <v>0</v>
      </c>
      <c r="CF11" s="3">
        <v>3.29</v>
      </c>
      <c r="CG11" s="140">
        <v>44220</v>
      </c>
      <c r="CH11" s="2" t="s">
        <v>105</v>
      </c>
      <c r="CI11" s="141" t="s">
        <v>106</v>
      </c>
      <c r="CJ11" s="142"/>
    </row>
    <row r="12" spans="1:88" x14ac:dyDescent="0.2">
      <c r="A12" s="139" t="s">
        <v>70</v>
      </c>
      <c r="B12" s="139" t="s">
        <v>71</v>
      </c>
      <c r="C12" s="2">
        <v>128</v>
      </c>
      <c r="D12" s="2">
        <v>15</v>
      </c>
      <c r="E12" s="2">
        <v>76</v>
      </c>
      <c r="F12" s="2">
        <v>14</v>
      </c>
      <c r="G12" s="2">
        <v>0</v>
      </c>
      <c r="H12" s="2">
        <v>76</v>
      </c>
      <c r="I12" s="2">
        <v>63</v>
      </c>
      <c r="J12" s="2">
        <v>7</v>
      </c>
      <c r="K12" s="2">
        <v>4</v>
      </c>
      <c r="L12" s="2">
        <v>1</v>
      </c>
      <c r="M12" s="2">
        <v>1</v>
      </c>
      <c r="N12" s="2">
        <v>7</v>
      </c>
      <c r="O12" s="2">
        <v>7</v>
      </c>
      <c r="P12" s="2">
        <v>0</v>
      </c>
      <c r="Q12" s="2">
        <v>0</v>
      </c>
      <c r="R12" s="2">
        <v>0</v>
      </c>
      <c r="S12" s="135">
        <v>0</v>
      </c>
      <c r="T12" s="2" t="s">
        <v>37</v>
      </c>
      <c r="U12" s="2"/>
      <c r="V12" s="2"/>
      <c r="W12" s="2"/>
      <c r="X12" s="2"/>
      <c r="Y12" s="2"/>
      <c r="Z12" s="2">
        <v>7</v>
      </c>
      <c r="AA12" s="2">
        <v>0</v>
      </c>
      <c r="AB12" s="2">
        <v>0</v>
      </c>
      <c r="AC12" s="2">
        <v>0</v>
      </c>
      <c r="AD12" s="2">
        <v>0</v>
      </c>
      <c r="AE12" s="136">
        <v>59.38</v>
      </c>
      <c r="AF12" s="3">
        <v>93.33</v>
      </c>
      <c r="AG12" s="3">
        <v>0</v>
      </c>
      <c r="AH12" s="3">
        <v>100</v>
      </c>
      <c r="AI12" s="3">
        <v>82.89</v>
      </c>
      <c r="AJ12" s="3">
        <v>9.2100000000000009</v>
      </c>
      <c r="AK12" s="3">
        <v>5.26</v>
      </c>
      <c r="AL12" s="3">
        <v>1.32</v>
      </c>
      <c r="AM12" s="3">
        <v>1.32</v>
      </c>
      <c r="AN12" s="3">
        <v>-7.55</v>
      </c>
      <c r="AO12" s="3">
        <v>93.33</v>
      </c>
      <c r="AP12" s="3">
        <v>-7.06</v>
      </c>
      <c r="AQ12" s="3">
        <v>7.06</v>
      </c>
      <c r="AR12" s="3">
        <v>-4.45</v>
      </c>
      <c r="AS12" s="3">
        <v>2.88</v>
      </c>
      <c r="AT12" s="3">
        <v>0.2</v>
      </c>
      <c r="AU12" s="3">
        <v>0.05</v>
      </c>
      <c r="AV12" s="3">
        <v>1.32</v>
      </c>
      <c r="AW12" s="2">
        <v>0</v>
      </c>
      <c r="AX12" s="2">
        <v>0</v>
      </c>
      <c r="AY12" s="2">
        <v>0</v>
      </c>
      <c r="AZ12" s="2">
        <v>0</v>
      </c>
      <c r="BA12" s="2">
        <v>0</v>
      </c>
      <c r="BB12" s="2">
        <v>1</v>
      </c>
      <c r="BC12" s="2">
        <v>1</v>
      </c>
      <c r="BD12" s="3"/>
      <c r="BE12" s="2">
        <v>128</v>
      </c>
      <c r="BF12" s="3"/>
      <c r="BG12" s="2">
        <v>127</v>
      </c>
      <c r="BH12" s="2">
        <v>4</v>
      </c>
      <c r="BI12" s="2">
        <v>85</v>
      </c>
      <c r="BJ12" s="2">
        <v>4</v>
      </c>
      <c r="BK12" s="2">
        <v>6</v>
      </c>
      <c r="BL12" s="2">
        <v>79</v>
      </c>
      <c r="BM12" s="2">
        <v>69</v>
      </c>
      <c r="BN12" s="2">
        <v>5</v>
      </c>
      <c r="BO12" s="2">
        <v>4</v>
      </c>
      <c r="BP12" s="2">
        <v>1</v>
      </c>
      <c r="BQ12" s="2">
        <v>0</v>
      </c>
      <c r="BR12" s="2">
        <v>7</v>
      </c>
      <c r="BS12" s="2">
        <v>7</v>
      </c>
      <c r="BT12" s="2">
        <v>0</v>
      </c>
      <c r="BU12" s="2">
        <v>0</v>
      </c>
      <c r="BV12" s="2">
        <v>0</v>
      </c>
      <c r="BW12" s="2">
        <v>0</v>
      </c>
      <c r="BX12" s="3">
        <v>66.930000000000007</v>
      </c>
      <c r="BY12" s="3"/>
      <c r="BZ12" s="3">
        <v>7.06</v>
      </c>
      <c r="CA12" s="3">
        <v>92.94</v>
      </c>
      <c r="CB12" s="3">
        <v>87.34</v>
      </c>
      <c r="CC12" s="3">
        <v>6.33</v>
      </c>
      <c r="CD12" s="3">
        <v>5.0599999999999996</v>
      </c>
      <c r="CE12" s="3">
        <v>1.27</v>
      </c>
      <c r="CF12" s="3">
        <v>0</v>
      </c>
      <c r="CG12" s="140">
        <v>44220</v>
      </c>
      <c r="CH12" s="2" t="s">
        <v>105</v>
      </c>
      <c r="CI12" s="141" t="s">
        <v>106</v>
      </c>
      <c r="CJ12" s="142"/>
    </row>
    <row r="13" spans="1:88" x14ac:dyDescent="0.2">
      <c r="A13" s="139" t="s">
        <v>72</v>
      </c>
      <c r="B13" s="139" t="s">
        <v>73</v>
      </c>
      <c r="C13" s="2">
        <v>187</v>
      </c>
      <c r="D13" s="2">
        <v>44</v>
      </c>
      <c r="E13" s="2">
        <v>103</v>
      </c>
      <c r="F13" s="2">
        <v>44</v>
      </c>
      <c r="G13" s="2">
        <v>0</v>
      </c>
      <c r="H13" s="2">
        <v>103</v>
      </c>
      <c r="I13" s="2">
        <v>67</v>
      </c>
      <c r="J13" s="2">
        <v>20</v>
      </c>
      <c r="K13" s="2">
        <v>5</v>
      </c>
      <c r="L13" s="2">
        <v>1</v>
      </c>
      <c r="M13" s="2">
        <v>10</v>
      </c>
      <c r="N13" s="2">
        <v>7</v>
      </c>
      <c r="O13" s="2">
        <v>6</v>
      </c>
      <c r="P13" s="2">
        <v>1</v>
      </c>
      <c r="Q13" s="2">
        <v>0</v>
      </c>
      <c r="R13" s="2">
        <v>0</v>
      </c>
      <c r="S13" s="135">
        <v>0</v>
      </c>
      <c r="T13" s="2" t="s">
        <v>37</v>
      </c>
      <c r="U13" s="2"/>
      <c r="V13" s="2"/>
      <c r="W13" s="2"/>
      <c r="X13" s="2"/>
      <c r="Y13" s="2"/>
      <c r="Z13" s="2">
        <v>6</v>
      </c>
      <c r="AA13" s="2">
        <v>1</v>
      </c>
      <c r="AB13" s="2">
        <v>0</v>
      </c>
      <c r="AC13" s="2">
        <v>0</v>
      </c>
      <c r="AD13" s="2">
        <v>0</v>
      </c>
      <c r="AE13" s="136">
        <v>55.08</v>
      </c>
      <c r="AF13" s="3">
        <v>100</v>
      </c>
      <c r="AG13" s="3">
        <v>0</v>
      </c>
      <c r="AH13" s="3">
        <v>100</v>
      </c>
      <c r="AI13" s="3">
        <v>65.05</v>
      </c>
      <c r="AJ13" s="3">
        <v>19.420000000000002</v>
      </c>
      <c r="AK13" s="3">
        <v>4.8499999999999996</v>
      </c>
      <c r="AL13" s="3">
        <v>0.97</v>
      </c>
      <c r="AM13" s="3">
        <v>9.7100000000000009</v>
      </c>
      <c r="AN13" s="3">
        <v>-7.42</v>
      </c>
      <c r="AO13" s="3">
        <v>100</v>
      </c>
      <c r="AP13" s="3">
        <v>0</v>
      </c>
      <c r="AQ13" s="3">
        <v>0</v>
      </c>
      <c r="AR13" s="3">
        <v>-8.0500000000000007</v>
      </c>
      <c r="AS13" s="3">
        <v>11.14</v>
      </c>
      <c r="AT13" s="3">
        <v>1.41</v>
      </c>
      <c r="AU13" s="3">
        <v>-2.48</v>
      </c>
      <c r="AV13" s="3">
        <v>-2.02</v>
      </c>
      <c r="AW13" s="2">
        <v>0</v>
      </c>
      <c r="AX13" s="2">
        <v>1</v>
      </c>
      <c r="AY13" s="2">
        <v>0</v>
      </c>
      <c r="AZ13" s="2">
        <v>0</v>
      </c>
      <c r="BA13" s="2">
        <v>-1</v>
      </c>
      <c r="BB13" s="2">
        <v>1</v>
      </c>
      <c r="BC13" s="2">
        <v>1</v>
      </c>
      <c r="BD13" s="3"/>
      <c r="BE13" s="2">
        <v>187</v>
      </c>
      <c r="BF13" s="3"/>
      <c r="BG13" s="2">
        <v>232</v>
      </c>
      <c r="BH13" s="2">
        <v>37</v>
      </c>
      <c r="BI13" s="2">
        <v>145</v>
      </c>
      <c r="BJ13" s="2">
        <v>37</v>
      </c>
      <c r="BK13" s="2">
        <v>0</v>
      </c>
      <c r="BL13" s="2">
        <v>145</v>
      </c>
      <c r="BM13" s="2">
        <v>106</v>
      </c>
      <c r="BN13" s="2">
        <v>12</v>
      </c>
      <c r="BO13" s="2">
        <v>5</v>
      </c>
      <c r="BP13" s="2">
        <v>5</v>
      </c>
      <c r="BQ13" s="2">
        <v>17</v>
      </c>
      <c r="BR13" s="2">
        <v>7</v>
      </c>
      <c r="BS13" s="2">
        <v>6</v>
      </c>
      <c r="BT13" s="2">
        <v>0</v>
      </c>
      <c r="BU13" s="2">
        <v>0</v>
      </c>
      <c r="BV13" s="2">
        <v>0</v>
      </c>
      <c r="BW13" s="2">
        <v>1</v>
      </c>
      <c r="BX13" s="3">
        <v>62.5</v>
      </c>
      <c r="BY13" s="3"/>
      <c r="BZ13" s="3">
        <v>0</v>
      </c>
      <c r="CA13" s="3">
        <v>100</v>
      </c>
      <c r="CB13" s="3">
        <v>73.099999999999994</v>
      </c>
      <c r="CC13" s="3">
        <v>8.2799999999999994</v>
      </c>
      <c r="CD13" s="3">
        <v>3.45</v>
      </c>
      <c r="CE13" s="3">
        <v>3.45</v>
      </c>
      <c r="CF13" s="3">
        <v>11.72</v>
      </c>
      <c r="CG13" s="140">
        <v>44220</v>
      </c>
      <c r="CH13" s="2" t="s">
        <v>105</v>
      </c>
      <c r="CI13" s="141" t="s">
        <v>106</v>
      </c>
      <c r="CJ13" s="142"/>
    </row>
    <row r="14" spans="1:88" x14ac:dyDescent="0.2">
      <c r="A14" s="139" t="s">
        <v>74</v>
      </c>
      <c r="B14" s="139" t="s">
        <v>75</v>
      </c>
      <c r="C14" s="2">
        <v>155</v>
      </c>
      <c r="D14" s="2">
        <v>14</v>
      </c>
      <c r="E14" s="2">
        <v>78</v>
      </c>
      <c r="F14" s="2">
        <v>14</v>
      </c>
      <c r="G14" s="2">
        <v>1</v>
      </c>
      <c r="H14" s="2">
        <v>77</v>
      </c>
      <c r="I14" s="2">
        <v>55</v>
      </c>
      <c r="J14" s="2">
        <v>13</v>
      </c>
      <c r="K14" s="2">
        <v>2</v>
      </c>
      <c r="L14" s="2">
        <v>3</v>
      </c>
      <c r="M14" s="2">
        <v>4</v>
      </c>
      <c r="N14" s="2">
        <v>7</v>
      </c>
      <c r="O14" s="2">
        <v>6</v>
      </c>
      <c r="P14" s="2">
        <v>1</v>
      </c>
      <c r="Q14" s="2">
        <v>0</v>
      </c>
      <c r="R14" s="2">
        <v>0</v>
      </c>
      <c r="S14" s="135">
        <v>0</v>
      </c>
      <c r="T14" s="2" t="s">
        <v>37</v>
      </c>
      <c r="U14" s="2"/>
      <c r="V14" s="2"/>
      <c r="W14" s="2"/>
      <c r="X14" s="2"/>
      <c r="Y14" s="2"/>
      <c r="Z14" s="2">
        <v>6</v>
      </c>
      <c r="AA14" s="2">
        <v>1</v>
      </c>
      <c r="AB14" s="2">
        <v>0</v>
      </c>
      <c r="AC14" s="2">
        <v>0</v>
      </c>
      <c r="AD14" s="2">
        <v>0</v>
      </c>
      <c r="AE14" s="136">
        <v>50.32</v>
      </c>
      <c r="AF14" s="3">
        <v>100</v>
      </c>
      <c r="AG14" s="3">
        <v>1.28</v>
      </c>
      <c r="AH14" s="3">
        <v>98.72</v>
      </c>
      <c r="AI14" s="3">
        <v>71.430000000000007</v>
      </c>
      <c r="AJ14" s="3">
        <v>16.88</v>
      </c>
      <c r="AK14" s="3">
        <v>2.6</v>
      </c>
      <c r="AL14" s="3">
        <v>3.9</v>
      </c>
      <c r="AM14" s="3">
        <v>5.19</v>
      </c>
      <c r="AN14" s="3">
        <v>-9.93</v>
      </c>
      <c r="AO14" s="3">
        <v>100</v>
      </c>
      <c r="AP14" s="3">
        <v>0.22</v>
      </c>
      <c r="AQ14" s="3">
        <v>-0.22</v>
      </c>
      <c r="AR14" s="3">
        <v>-2.76</v>
      </c>
      <c r="AS14" s="3">
        <v>7.21</v>
      </c>
      <c r="AT14" s="3">
        <v>-2.78</v>
      </c>
      <c r="AU14" s="3">
        <v>-1.48</v>
      </c>
      <c r="AV14" s="3">
        <v>-0.18</v>
      </c>
      <c r="AW14" s="2">
        <v>-1</v>
      </c>
      <c r="AX14" s="2">
        <v>1</v>
      </c>
      <c r="AY14" s="2">
        <v>0</v>
      </c>
      <c r="AZ14" s="2">
        <v>0</v>
      </c>
      <c r="BA14" s="2">
        <v>0</v>
      </c>
      <c r="BB14" s="2">
        <v>1</v>
      </c>
      <c r="BC14" s="2">
        <v>1</v>
      </c>
      <c r="BD14" s="3"/>
      <c r="BE14" s="2">
        <v>155</v>
      </c>
      <c r="BF14" s="3"/>
      <c r="BG14" s="2">
        <v>156</v>
      </c>
      <c r="BH14" s="2">
        <v>18</v>
      </c>
      <c r="BI14" s="2">
        <v>94</v>
      </c>
      <c r="BJ14" s="2">
        <v>18</v>
      </c>
      <c r="BK14" s="2">
        <v>1</v>
      </c>
      <c r="BL14" s="2">
        <v>93</v>
      </c>
      <c r="BM14" s="2">
        <v>69</v>
      </c>
      <c r="BN14" s="2">
        <v>9</v>
      </c>
      <c r="BO14" s="2">
        <v>5</v>
      </c>
      <c r="BP14" s="2">
        <v>5</v>
      </c>
      <c r="BQ14" s="2">
        <v>5</v>
      </c>
      <c r="BR14" s="2">
        <v>7</v>
      </c>
      <c r="BS14" s="2">
        <v>7</v>
      </c>
      <c r="BT14" s="2">
        <v>0</v>
      </c>
      <c r="BU14" s="2">
        <v>0</v>
      </c>
      <c r="BV14" s="2">
        <v>0</v>
      </c>
      <c r="BW14" s="2">
        <v>0</v>
      </c>
      <c r="BX14" s="3">
        <v>60.26</v>
      </c>
      <c r="BY14" s="3"/>
      <c r="BZ14" s="3">
        <v>1.06</v>
      </c>
      <c r="CA14" s="3">
        <v>98.94</v>
      </c>
      <c r="CB14" s="3">
        <v>74.19</v>
      </c>
      <c r="CC14" s="3">
        <v>9.68</v>
      </c>
      <c r="CD14" s="3">
        <v>5.38</v>
      </c>
      <c r="CE14" s="3">
        <v>5.38</v>
      </c>
      <c r="CF14" s="3">
        <v>5.38</v>
      </c>
      <c r="CG14" s="140">
        <v>44220</v>
      </c>
      <c r="CH14" s="2" t="s">
        <v>105</v>
      </c>
      <c r="CI14" s="141" t="s">
        <v>106</v>
      </c>
      <c r="CJ14" s="142"/>
    </row>
    <row r="15" spans="1:88" x14ac:dyDescent="0.2">
      <c r="A15" s="139" t="s">
        <v>76</v>
      </c>
      <c r="B15" s="139" t="s">
        <v>77</v>
      </c>
      <c r="C15" s="2">
        <v>239</v>
      </c>
      <c r="D15" s="2">
        <v>42</v>
      </c>
      <c r="E15" s="2">
        <v>149</v>
      </c>
      <c r="F15" s="2">
        <v>34</v>
      </c>
      <c r="G15" s="2">
        <v>5</v>
      </c>
      <c r="H15" s="2">
        <v>144</v>
      </c>
      <c r="I15" s="2">
        <v>76</v>
      </c>
      <c r="J15" s="2">
        <v>36</v>
      </c>
      <c r="K15" s="2">
        <v>22</v>
      </c>
      <c r="L15" s="2">
        <v>2</v>
      </c>
      <c r="M15" s="2">
        <v>8</v>
      </c>
      <c r="N15" s="2">
        <v>7</v>
      </c>
      <c r="O15" s="2">
        <v>4</v>
      </c>
      <c r="P15" s="2">
        <v>2</v>
      </c>
      <c r="Q15" s="2">
        <v>1</v>
      </c>
      <c r="R15" s="2">
        <v>0</v>
      </c>
      <c r="S15" s="135">
        <v>0</v>
      </c>
      <c r="T15" s="2" t="s">
        <v>37</v>
      </c>
      <c r="U15" s="2"/>
      <c r="V15" s="2"/>
      <c r="W15" s="2"/>
      <c r="X15" s="2"/>
      <c r="Y15" s="2"/>
      <c r="Z15" s="2">
        <v>4</v>
      </c>
      <c r="AA15" s="2">
        <v>2</v>
      </c>
      <c r="AB15" s="2">
        <v>1</v>
      </c>
      <c r="AC15" s="2">
        <v>0</v>
      </c>
      <c r="AD15" s="2">
        <v>0</v>
      </c>
      <c r="AE15" s="136">
        <v>62.34</v>
      </c>
      <c r="AF15" s="3">
        <v>80.95</v>
      </c>
      <c r="AG15" s="3">
        <v>3.36</v>
      </c>
      <c r="AH15" s="3">
        <v>96.64</v>
      </c>
      <c r="AI15" s="3">
        <v>52.78</v>
      </c>
      <c r="AJ15" s="3">
        <v>25</v>
      </c>
      <c r="AK15" s="3">
        <v>15.28</v>
      </c>
      <c r="AL15" s="3">
        <v>1.39</v>
      </c>
      <c r="AM15" s="3">
        <v>5.56</v>
      </c>
      <c r="AN15" s="3">
        <v>-0.55000000000000004</v>
      </c>
      <c r="AO15" s="3">
        <v>80.95</v>
      </c>
      <c r="AP15" s="3">
        <v>0.25</v>
      </c>
      <c r="AQ15" s="3">
        <v>-0.25</v>
      </c>
      <c r="AR15" s="3">
        <v>5.98</v>
      </c>
      <c r="AS15" s="3">
        <v>-1.28</v>
      </c>
      <c r="AT15" s="3">
        <v>-7.16</v>
      </c>
      <c r="AU15" s="3">
        <v>-0.53</v>
      </c>
      <c r="AV15" s="3">
        <v>2.99</v>
      </c>
      <c r="AW15" s="2">
        <v>0</v>
      </c>
      <c r="AX15" s="2">
        <v>0</v>
      </c>
      <c r="AY15" s="2">
        <v>0</v>
      </c>
      <c r="AZ15" s="2">
        <v>0</v>
      </c>
      <c r="BA15" s="2">
        <v>0</v>
      </c>
      <c r="BB15" s="2">
        <v>1</v>
      </c>
      <c r="BC15" s="2">
        <v>1</v>
      </c>
      <c r="BD15" s="3"/>
      <c r="BE15" s="2">
        <v>239</v>
      </c>
      <c r="BF15" s="3"/>
      <c r="BG15" s="2">
        <v>256</v>
      </c>
      <c r="BH15" s="2">
        <v>25</v>
      </c>
      <c r="BI15" s="2">
        <v>161</v>
      </c>
      <c r="BJ15" s="2">
        <v>24</v>
      </c>
      <c r="BK15" s="2">
        <v>5</v>
      </c>
      <c r="BL15" s="2">
        <v>156</v>
      </c>
      <c r="BM15" s="2">
        <v>73</v>
      </c>
      <c r="BN15" s="2">
        <v>41</v>
      </c>
      <c r="BO15" s="2">
        <v>35</v>
      </c>
      <c r="BP15" s="2">
        <v>3</v>
      </c>
      <c r="BQ15" s="2">
        <v>4</v>
      </c>
      <c r="BR15" s="2">
        <v>7</v>
      </c>
      <c r="BS15" s="2">
        <v>4</v>
      </c>
      <c r="BT15" s="2">
        <v>2</v>
      </c>
      <c r="BU15" s="2">
        <v>1</v>
      </c>
      <c r="BV15" s="2">
        <v>0</v>
      </c>
      <c r="BW15" s="2">
        <v>0</v>
      </c>
      <c r="BX15" s="3">
        <v>62.89</v>
      </c>
      <c r="BY15" s="3"/>
      <c r="BZ15" s="3">
        <v>3.11</v>
      </c>
      <c r="CA15" s="3">
        <v>96.89</v>
      </c>
      <c r="CB15" s="3">
        <v>46.79</v>
      </c>
      <c r="CC15" s="3">
        <v>26.28</v>
      </c>
      <c r="CD15" s="3">
        <v>22.44</v>
      </c>
      <c r="CE15" s="3">
        <v>1.92</v>
      </c>
      <c r="CF15" s="3">
        <v>2.56</v>
      </c>
      <c r="CG15" s="140">
        <v>44220</v>
      </c>
      <c r="CH15" s="2" t="s">
        <v>105</v>
      </c>
      <c r="CI15" s="141" t="s">
        <v>106</v>
      </c>
      <c r="CJ15" s="142"/>
    </row>
    <row r="16" spans="1:88" x14ac:dyDescent="0.2">
      <c r="A16" s="139" t="s">
        <v>78</v>
      </c>
      <c r="B16" s="139" t="s">
        <v>79</v>
      </c>
      <c r="C16" s="2">
        <v>137</v>
      </c>
      <c r="D16" s="2">
        <v>31</v>
      </c>
      <c r="E16" s="2">
        <v>73</v>
      </c>
      <c r="F16" s="2">
        <v>27</v>
      </c>
      <c r="G16" s="2">
        <v>0</v>
      </c>
      <c r="H16" s="2">
        <v>73</v>
      </c>
      <c r="I16" s="2">
        <v>42</v>
      </c>
      <c r="J16" s="2">
        <v>5</v>
      </c>
      <c r="K16" s="2">
        <v>13</v>
      </c>
      <c r="L16" s="2">
        <v>4</v>
      </c>
      <c r="M16" s="2">
        <v>9</v>
      </c>
      <c r="N16" s="2">
        <v>7</v>
      </c>
      <c r="O16" s="2">
        <v>5</v>
      </c>
      <c r="P16" s="2">
        <v>0</v>
      </c>
      <c r="Q16" s="2">
        <v>1</v>
      </c>
      <c r="R16" s="2">
        <v>0</v>
      </c>
      <c r="S16" s="135">
        <v>1</v>
      </c>
      <c r="T16" s="2" t="s">
        <v>37</v>
      </c>
      <c r="U16" s="2"/>
      <c r="V16" s="2"/>
      <c r="W16" s="2"/>
      <c r="X16" s="2"/>
      <c r="Y16" s="2"/>
      <c r="Z16" s="2">
        <v>5</v>
      </c>
      <c r="AA16" s="2">
        <v>0</v>
      </c>
      <c r="AB16" s="2">
        <v>1</v>
      </c>
      <c r="AC16" s="2">
        <v>0</v>
      </c>
      <c r="AD16" s="2">
        <v>1</v>
      </c>
      <c r="AE16" s="136">
        <v>53.28</v>
      </c>
      <c r="AF16" s="3">
        <v>87.1</v>
      </c>
      <c r="AG16" s="3">
        <v>0</v>
      </c>
      <c r="AH16" s="3">
        <v>100</v>
      </c>
      <c r="AI16" s="3">
        <v>57.53</v>
      </c>
      <c r="AJ16" s="3">
        <v>6.85</v>
      </c>
      <c r="AK16" s="3">
        <v>17.809999999999999</v>
      </c>
      <c r="AL16" s="3">
        <v>5.48</v>
      </c>
      <c r="AM16" s="3">
        <v>12.33</v>
      </c>
      <c r="AN16" s="3">
        <v>-5.16</v>
      </c>
      <c r="AO16" s="3">
        <v>87.1</v>
      </c>
      <c r="AP16" s="3">
        <v>0</v>
      </c>
      <c r="AQ16" s="3">
        <v>0</v>
      </c>
      <c r="AR16" s="3">
        <v>-6.91</v>
      </c>
      <c r="AS16" s="3">
        <v>-3.15</v>
      </c>
      <c r="AT16" s="3">
        <v>2.25</v>
      </c>
      <c r="AU16" s="3">
        <v>2.15</v>
      </c>
      <c r="AV16" s="3">
        <v>5.66</v>
      </c>
      <c r="AW16" s="2">
        <v>-1</v>
      </c>
      <c r="AX16" s="2">
        <v>0</v>
      </c>
      <c r="AY16" s="2">
        <v>0</v>
      </c>
      <c r="AZ16" s="2">
        <v>0</v>
      </c>
      <c r="BA16" s="2">
        <v>1</v>
      </c>
      <c r="BB16" s="2">
        <v>1</v>
      </c>
      <c r="BC16" s="2">
        <v>1</v>
      </c>
      <c r="BD16" s="3"/>
      <c r="BE16" s="2">
        <v>137</v>
      </c>
      <c r="BF16" s="3"/>
      <c r="BG16" s="2">
        <v>154</v>
      </c>
      <c r="BH16" s="2">
        <v>6</v>
      </c>
      <c r="BI16" s="2">
        <v>90</v>
      </c>
      <c r="BJ16" s="2">
        <v>6</v>
      </c>
      <c r="BK16" s="2">
        <v>0</v>
      </c>
      <c r="BL16" s="2">
        <v>90</v>
      </c>
      <c r="BM16" s="2">
        <v>58</v>
      </c>
      <c r="BN16" s="2">
        <v>9</v>
      </c>
      <c r="BO16" s="2">
        <v>14</v>
      </c>
      <c r="BP16" s="2">
        <v>3</v>
      </c>
      <c r="BQ16" s="2">
        <v>6</v>
      </c>
      <c r="BR16" s="2">
        <v>7</v>
      </c>
      <c r="BS16" s="2">
        <v>6</v>
      </c>
      <c r="BT16" s="2">
        <v>0</v>
      </c>
      <c r="BU16" s="2">
        <v>1</v>
      </c>
      <c r="BV16" s="2">
        <v>0</v>
      </c>
      <c r="BW16" s="2">
        <v>0</v>
      </c>
      <c r="BX16" s="3">
        <v>58.44</v>
      </c>
      <c r="BY16" s="3"/>
      <c r="BZ16" s="3">
        <v>0</v>
      </c>
      <c r="CA16" s="3">
        <v>100</v>
      </c>
      <c r="CB16" s="3">
        <v>64.44</v>
      </c>
      <c r="CC16" s="3">
        <v>10</v>
      </c>
      <c r="CD16" s="3">
        <v>15.56</v>
      </c>
      <c r="CE16" s="3">
        <v>3.33</v>
      </c>
      <c r="CF16" s="3">
        <v>6.67</v>
      </c>
      <c r="CG16" s="140">
        <v>44220</v>
      </c>
      <c r="CH16" s="2" t="s">
        <v>105</v>
      </c>
      <c r="CI16" s="141" t="s">
        <v>106</v>
      </c>
      <c r="CJ16" s="142"/>
    </row>
    <row r="17" spans="1:88" x14ac:dyDescent="0.2">
      <c r="A17" s="139" t="s">
        <v>80</v>
      </c>
      <c r="B17" s="139" t="s">
        <v>81</v>
      </c>
      <c r="C17" s="2">
        <v>126</v>
      </c>
      <c r="D17" s="2">
        <v>28</v>
      </c>
      <c r="E17" s="2">
        <v>90</v>
      </c>
      <c r="F17" s="2">
        <v>28</v>
      </c>
      <c r="G17" s="2">
        <v>3</v>
      </c>
      <c r="H17" s="2">
        <v>87</v>
      </c>
      <c r="I17" s="2">
        <v>74</v>
      </c>
      <c r="J17" s="2">
        <v>7</v>
      </c>
      <c r="K17" s="2">
        <v>0</v>
      </c>
      <c r="L17" s="2">
        <v>2</v>
      </c>
      <c r="M17" s="2">
        <v>4</v>
      </c>
      <c r="N17" s="2">
        <v>7</v>
      </c>
      <c r="O17" s="2">
        <v>7</v>
      </c>
      <c r="P17" s="2">
        <v>0</v>
      </c>
      <c r="Q17" s="2">
        <v>0</v>
      </c>
      <c r="R17" s="2">
        <v>0</v>
      </c>
      <c r="S17" s="135">
        <v>0</v>
      </c>
      <c r="T17" s="2" t="s">
        <v>37</v>
      </c>
      <c r="U17" s="2"/>
      <c r="V17" s="2"/>
      <c r="W17" s="2"/>
      <c r="X17" s="2"/>
      <c r="Y17" s="2"/>
      <c r="Z17" s="2">
        <v>7</v>
      </c>
      <c r="AA17" s="2">
        <v>0</v>
      </c>
      <c r="AB17" s="2">
        <v>0</v>
      </c>
      <c r="AC17" s="2">
        <v>0</v>
      </c>
      <c r="AD17" s="2">
        <v>0</v>
      </c>
      <c r="AE17" s="136">
        <v>71.430000000000007</v>
      </c>
      <c r="AF17" s="3">
        <v>100</v>
      </c>
      <c r="AG17" s="3">
        <v>3.33</v>
      </c>
      <c r="AH17" s="3">
        <v>96.67</v>
      </c>
      <c r="AI17" s="3">
        <v>85.06</v>
      </c>
      <c r="AJ17" s="3">
        <v>8.0500000000000007</v>
      </c>
      <c r="AK17" s="3">
        <v>0</v>
      </c>
      <c r="AL17" s="3">
        <v>2.2999999999999998</v>
      </c>
      <c r="AM17" s="3">
        <v>4.5999999999999996</v>
      </c>
      <c r="AN17" s="3">
        <v>0.28999999999999998</v>
      </c>
      <c r="AO17" s="3">
        <v>100</v>
      </c>
      <c r="AP17" s="3">
        <v>2.39</v>
      </c>
      <c r="AQ17" s="3">
        <v>-2.39</v>
      </c>
      <c r="AR17" s="3">
        <v>3.15</v>
      </c>
      <c r="AS17" s="3">
        <v>1.38</v>
      </c>
      <c r="AT17" s="3">
        <v>-4.76</v>
      </c>
      <c r="AU17" s="3">
        <v>1.35</v>
      </c>
      <c r="AV17" s="3">
        <v>-1.1200000000000001</v>
      </c>
      <c r="AW17" s="2">
        <v>0</v>
      </c>
      <c r="AX17" s="2">
        <v>0</v>
      </c>
      <c r="AY17" s="2">
        <v>0</v>
      </c>
      <c r="AZ17" s="2">
        <v>0</v>
      </c>
      <c r="BA17" s="2">
        <v>0</v>
      </c>
      <c r="BB17" s="2">
        <v>1</v>
      </c>
      <c r="BC17" s="2">
        <v>1</v>
      </c>
      <c r="BD17" s="3"/>
      <c r="BE17" s="2">
        <v>126</v>
      </c>
      <c r="BF17" s="3"/>
      <c r="BG17" s="2">
        <v>149</v>
      </c>
      <c r="BH17" s="2">
        <v>12</v>
      </c>
      <c r="BI17" s="2">
        <v>106</v>
      </c>
      <c r="BJ17" s="2">
        <v>12</v>
      </c>
      <c r="BK17" s="2">
        <v>1</v>
      </c>
      <c r="BL17" s="2">
        <v>105</v>
      </c>
      <c r="BM17" s="2">
        <v>86</v>
      </c>
      <c r="BN17" s="2">
        <v>7</v>
      </c>
      <c r="BO17" s="2">
        <v>5</v>
      </c>
      <c r="BP17" s="2">
        <v>1</v>
      </c>
      <c r="BQ17" s="2">
        <v>6</v>
      </c>
      <c r="BR17" s="2">
        <v>7</v>
      </c>
      <c r="BS17" s="2">
        <v>7</v>
      </c>
      <c r="BT17" s="2">
        <v>0</v>
      </c>
      <c r="BU17" s="2">
        <v>0</v>
      </c>
      <c r="BV17" s="2">
        <v>0</v>
      </c>
      <c r="BW17" s="2">
        <v>0</v>
      </c>
      <c r="BX17" s="3">
        <v>71.14</v>
      </c>
      <c r="BY17" s="3"/>
      <c r="BZ17" s="3">
        <v>0.94</v>
      </c>
      <c r="CA17" s="3">
        <v>99.06</v>
      </c>
      <c r="CB17" s="3">
        <v>81.900000000000006</v>
      </c>
      <c r="CC17" s="3">
        <v>6.67</v>
      </c>
      <c r="CD17" s="3">
        <v>4.76</v>
      </c>
      <c r="CE17" s="3">
        <v>0.95</v>
      </c>
      <c r="CF17" s="3">
        <v>5.71</v>
      </c>
      <c r="CG17" s="140">
        <v>44220</v>
      </c>
      <c r="CH17" s="2" t="s">
        <v>105</v>
      </c>
      <c r="CI17" s="141" t="s">
        <v>106</v>
      </c>
      <c r="CJ17" s="142"/>
    </row>
    <row r="18" spans="1:88" x14ac:dyDescent="0.2">
      <c r="A18" s="139" t="s">
        <v>82</v>
      </c>
      <c r="B18" s="139" t="s">
        <v>83</v>
      </c>
      <c r="C18" s="2">
        <v>405</v>
      </c>
      <c r="D18" s="2">
        <v>63</v>
      </c>
      <c r="E18" s="2">
        <v>164</v>
      </c>
      <c r="F18" s="2">
        <v>59</v>
      </c>
      <c r="G18" s="2">
        <v>0</v>
      </c>
      <c r="H18" s="2">
        <v>164</v>
      </c>
      <c r="I18" s="2">
        <v>123</v>
      </c>
      <c r="J18" s="2">
        <v>14</v>
      </c>
      <c r="K18" s="2">
        <v>3</v>
      </c>
      <c r="L18" s="2">
        <v>5</v>
      </c>
      <c r="M18" s="2">
        <v>19</v>
      </c>
      <c r="N18" s="2">
        <v>9</v>
      </c>
      <c r="O18" s="2">
        <v>8</v>
      </c>
      <c r="P18" s="2">
        <v>0</v>
      </c>
      <c r="Q18" s="2">
        <v>0</v>
      </c>
      <c r="R18" s="2">
        <v>0</v>
      </c>
      <c r="S18" s="135">
        <v>1</v>
      </c>
      <c r="T18" s="2" t="s">
        <v>37</v>
      </c>
      <c r="U18" s="2"/>
      <c r="V18" s="2"/>
      <c r="W18" s="2"/>
      <c r="X18" s="2"/>
      <c r="Y18" s="2"/>
      <c r="Z18" s="2">
        <v>8</v>
      </c>
      <c r="AA18" s="2">
        <v>0</v>
      </c>
      <c r="AB18" s="2">
        <v>0</v>
      </c>
      <c r="AC18" s="2">
        <v>0</v>
      </c>
      <c r="AD18" s="2">
        <v>1</v>
      </c>
      <c r="AE18" s="136">
        <v>40.49</v>
      </c>
      <c r="AF18" s="3">
        <v>93.65</v>
      </c>
      <c r="AG18" s="3">
        <v>0</v>
      </c>
      <c r="AH18" s="3">
        <v>100</v>
      </c>
      <c r="AI18" s="3">
        <v>75</v>
      </c>
      <c r="AJ18" s="3">
        <v>8.5399999999999991</v>
      </c>
      <c r="AK18" s="3">
        <v>1.83</v>
      </c>
      <c r="AL18" s="3">
        <v>3.05</v>
      </c>
      <c r="AM18" s="3">
        <v>11.59</v>
      </c>
      <c r="AN18" s="3">
        <v>-4.17</v>
      </c>
      <c r="AO18" s="3">
        <v>93.65</v>
      </c>
      <c r="AP18" s="3">
        <v>-0.56000000000000005</v>
      </c>
      <c r="AQ18" s="3">
        <v>0.56000000000000005</v>
      </c>
      <c r="AR18" s="3">
        <v>-7.12</v>
      </c>
      <c r="AS18" s="3">
        <v>3.51</v>
      </c>
      <c r="AT18" s="3">
        <v>-3.76</v>
      </c>
      <c r="AU18" s="3">
        <v>0.26</v>
      </c>
      <c r="AV18" s="3">
        <v>7.12</v>
      </c>
      <c r="AW18" s="2">
        <v>-1</v>
      </c>
      <c r="AX18" s="2">
        <v>0</v>
      </c>
      <c r="AY18" s="2">
        <v>0</v>
      </c>
      <c r="AZ18" s="2">
        <v>0</v>
      </c>
      <c r="BA18" s="2">
        <v>1</v>
      </c>
      <c r="BB18" s="2">
        <v>1</v>
      </c>
      <c r="BC18" s="2">
        <v>1</v>
      </c>
      <c r="BD18" s="3"/>
      <c r="BE18" s="2">
        <v>405</v>
      </c>
      <c r="BF18" s="3"/>
      <c r="BG18" s="2">
        <v>403</v>
      </c>
      <c r="BH18" s="2">
        <v>40</v>
      </c>
      <c r="BI18" s="2">
        <v>180</v>
      </c>
      <c r="BJ18" s="2">
        <v>40</v>
      </c>
      <c r="BK18" s="2">
        <v>1</v>
      </c>
      <c r="BL18" s="2">
        <v>179</v>
      </c>
      <c r="BM18" s="2">
        <v>147</v>
      </c>
      <c r="BN18" s="2">
        <v>9</v>
      </c>
      <c r="BO18" s="2">
        <v>10</v>
      </c>
      <c r="BP18" s="2">
        <v>5</v>
      </c>
      <c r="BQ18" s="2">
        <v>8</v>
      </c>
      <c r="BR18" s="2">
        <v>9</v>
      </c>
      <c r="BS18" s="2">
        <v>9</v>
      </c>
      <c r="BT18" s="2">
        <v>0</v>
      </c>
      <c r="BU18" s="2">
        <v>0</v>
      </c>
      <c r="BV18" s="2">
        <v>0</v>
      </c>
      <c r="BW18" s="2">
        <v>0</v>
      </c>
      <c r="BX18" s="3">
        <v>44.67</v>
      </c>
      <c r="BY18" s="3"/>
      <c r="BZ18" s="3">
        <v>0.56000000000000005</v>
      </c>
      <c r="CA18" s="3">
        <v>99.44</v>
      </c>
      <c r="CB18" s="3">
        <v>82.12</v>
      </c>
      <c r="CC18" s="3">
        <v>5.03</v>
      </c>
      <c r="CD18" s="3">
        <v>5.59</v>
      </c>
      <c r="CE18" s="3">
        <v>2.79</v>
      </c>
      <c r="CF18" s="3">
        <v>4.47</v>
      </c>
      <c r="CG18" s="140">
        <v>44220</v>
      </c>
      <c r="CH18" s="2" t="s">
        <v>105</v>
      </c>
      <c r="CI18" s="141" t="s">
        <v>106</v>
      </c>
      <c r="CJ18" s="142"/>
    </row>
    <row r="19" spans="1:88" x14ac:dyDescent="0.2">
      <c r="A19" s="139" t="s">
        <v>84</v>
      </c>
      <c r="B19" s="139" t="s">
        <v>85</v>
      </c>
      <c r="C19" s="2">
        <v>371</v>
      </c>
      <c r="D19" s="2">
        <v>90</v>
      </c>
      <c r="E19" s="2">
        <v>241</v>
      </c>
      <c r="F19" s="2">
        <v>90</v>
      </c>
      <c r="G19" s="2">
        <v>1</v>
      </c>
      <c r="H19" s="2">
        <v>240</v>
      </c>
      <c r="I19" s="2">
        <v>195</v>
      </c>
      <c r="J19" s="2">
        <v>21</v>
      </c>
      <c r="K19" s="2">
        <v>2</v>
      </c>
      <c r="L19" s="2">
        <v>2</v>
      </c>
      <c r="M19" s="2">
        <v>20</v>
      </c>
      <c r="N19" s="2">
        <v>7</v>
      </c>
      <c r="O19" s="2">
        <v>7</v>
      </c>
      <c r="P19" s="2">
        <v>0</v>
      </c>
      <c r="Q19" s="2">
        <v>0</v>
      </c>
      <c r="R19" s="2">
        <v>0</v>
      </c>
      <c r="S19" s="135">
        <v>0</v>
      </c>
      <c r="T19" s="2" t="s">
        <v>37</v>
      </c>
      <c r="U19" s="2"/>
      <c r="V19" s="2"/>
      <c r="W19" s="2"/>
      <c r="X19" s="2"/>
      <c r="Y19" s="2"/>
      <c r="Z19" s="2">
        <v>7</v>
      </c>
      <c r="AA19" s="2">
        <v>0</v>
      </c>
      <c r="AB19" s="2">
        <v>0</v>
      </c>
      <c r="AC19" s="2">
        <v>0</v>
      </c>
      <c r="AD19" s="2">
        <v>0</v>
      </c>
      <c r="AE19" s="136">
        <v>64.959999999999994</v>
      </c>
      <c r="AF19" s="3">
        <v>100</v>
      </c>
      <c r="AG19" s="3">
        <v>0.41</v>
      </c>
      <c r="AH19" s="3">
        <v>99.59</v>
      </c>
      <c r="AI19" s="3">
        <v>81.25</v>
      </c>
      <c r="AJ19" s="3">
        <v>8.75</v>
      </c>
      <c r="AK19" s="3">
        <v>0.83</v>
      </c>
      <c r="AL19" s="3">
        <v>0.83</v>
      </c>
      <c r="AM19" s="3">
        <v>8.33</v>
      </c>
      <c r="AN19" s="3">
        <v>-7.92</v>
      </c>
      <c r="AO19" s="3">
        <v>100</v>
      </c>
      <c r="AP19" s="3">
        <v>-0.34</v>
      </c>
      <c r="AQ19" s="3">
        <v>0.34</v>
      </c>
      <c r="AR19" s="3">
        <v>0.95</v>
      </c>
      <c r="AS19" s="3">
        <v>1.17</v>
      </c>
      <c r="AT19" s="3">
        <v>-1.44</v>
      </c>
      <c r="AU19" s="3">
        <v>-2.2000000000000002</v>
      </c>
      <c r="AV19" s="3">
        <v>1.52</v>
      </c>
      <c r="AW19" s="2">
        <v>0</v>
      </c>
      <c r="AX19" s="2">
        <v>0</v>
      </c>
      <c r="AY19" s="2">
        <v>0</v>
      </c>
      <c r="AZ19" s="2">
        <v>0</v>
      </c>
      <c r="BA19" s="2">
        <v>0</v>
      </c>
      <c r="BB19" s="2">
        <v>1</v>
      </c>
      <c r="BC19" s="2">
        <v>1</v>
      </c>
      <c r="BD19" s="3"/>
      <c r="BE19" s="2">
        <v>371</v>
      </c>
      <c r="BF19" s="3"/>
      <c r="BG19" s="2">
        <v>365</v>
      </c>
      <c r="BH19" s="2">
        <v>37</v>
      </c>
      <c r="BI19" s="2">
        <v>266</v>
      </c>
      <c r="BJ19" s="2">
        <v>37</v>
      </c>
      <c r="BK19" s="2">
        <v>2</v>
      </c>
      <c r="BL19" s="2">
        <v>264</v>
      </c>
      <c r="BM19" s="2">
        <v>212</v>
      </c>
      <c r="BN19" s="2">
        <v>20</v>
      </c>
      <c r="BO19" s="2">
        <v>6</v>
      </c>
      <c r="BP19" s="2">
        <v>8</v>
      </c>
      <c r="BQ19" s="2">
        <v>18</v>
      </c>
      <c r="BR19" s="2">
        <v>7</v>
      </c>
      <c r="BS19" s="2">
        <v>7</v>
      </c>
      <c r="BT19" s="2">
        <v>0</v>
      </c>
      <c r="BU19" s="2">
        <v>0</v>
      </c>
      <c r="BV19" s="2">
        <v>0</v>
      </c>
      <c r="BW19" s="2">
        <v>0</v>
      </c>
      <c r="BX19" s="3">
        <v>72.88</v>
      </c>
      <c r="BY19" s="3"/>
      <c r="BZ19" s="3">
        <v>0.75</v>
      </c>
      <c r="CA19" s="3">
        <v>99.25</v>
      </c>
      <c r="CB19" s="3">
        <v>80.3</v>
      </c>
      <c r="CC19" s="3">
        <v>7.58</v>
      </c>
      <c r="CD19" s="3">
        <v>2.27</v>
      </c>
      <c r="CE19" s="3">
        <v>3.03</v>
      </c>
      <c r="CF19" s="3">
        <v>6.82</v>
      </c>
      <c r="CG19" s="140">
        <v>44220</v>
      </c>
      <c r="CH19" s="2" t="s">
        <v>105</v>
      </c>
      <c r="CI19" s="141" t="s">
        <v>106</v>
      </c>
      <c r="CJ19" s="142"/>
    </row>
    <row r="20" spans="1:88" x14ac:dyDescent="0.2">
      <c r="A20" s="139" t="s">
        <v>86</v>
      </c>
      <c r="B20" s="139" t="s">
        <v>87</v>
      </c>
      <c r="C20" s="2">
        <v>253</v>
      </c>
      <c r="D20" s="2">
        <v>42</v>
      </c>
      <c r="E20" s="2">
        <v>137</v>
      </c>
      <c r="F20" s="2">
        <v>40</v>
      </c>
      <c r="G20" s="2">
        <v>1</v>
      </c>
      <c r="H20" s="2">
        <v>136</v>
      </c>
      <c r="I20" s="2">
        <v>75</v>
      </c>
      <c r="J20" s="2">
        <v>34</v>
      </c>
      <c r="K20" s="2">
        <v>14</v>
      </c>
      <c r="L20" s="2">
        <v>4</v>
      </c>
      <c r="M20" s="2">
        <v>9</v>
      </c>
      <c r="N20" s="2">
        <v>7</v>
      </c>
      <c r="O20" s="2">
        <v>5</v>
      </c>
      <c r="P20" s="2">
        <v>2</v>
      </c>
      <c r="Q20" s="2">
        <v>0</v>
      </c>
      <c r="R20" s="2">
        <v>0</v>
      </c>
      <c r="S20" s="135">
        <v>0</v>
      </c>
      <c r="T20" s="2" t="s">
        <v>37</v>
      </c>
      <c r="U20" s="2"/>
      <c r="V20" s="2"/>
      <c r="W20" s="2"/>
      <c r="X20" s="2"/>
      <c r="Y20" s="2"/>
      <c r="Z20" s="2">
        <v>5</v>
      </c>
      <c r="AA20" s="2">
        <v>2</v>
      </c>
      <c r="AB20" s="2">
        <v>0</v>
      </c>
      <c r="AC20" s="2">
        <v>0</v>
      </c>
      <c r="AD20" s="2">
        <v>0</v>
      </c>
      <c r="AE20" s="136">
        <v>54.15</v>
      </c>
      <c r="AF20" s="3">
        <v>95.24</v>
      </c>
      <c r="AG20" s="3">
        <v>0.73</v>
      </c>
      <c r="AH20" s="3">
        <v>99.27</v>
      </c>
      <c r="AI20" s="3">
        <v>55.15</v>
      </c>
      <c r="AJ20" s="3">
        <v>25</v>
      </c>
      <c r="AK20" s="3">
        <v>10.29</v>
      </c>
      <c r="AL20" s="3">
        <v>2.94</v>
      </c>
      <c r="AM20" s="3">
        <v>6.62</v>
      </c>
      <c r="AN20" s="3">
        <v>-9.74</v>
      </c>
      <c r="AO20" s="3">
        <v>95.24</v>
      </c>
      <c r="AP20" s="3">
        <v>0.73</v>
      </c>
      <c r="AQ20" s="3">
        <v>-0.73</v>
      </c>
      <c r="AR20" s="3">
        <v>-5.72</v>
      </c>
      <c r="AS20" s="3">
        <v>6.99</v>
      </c>
      <c r="AT20" s="3">
        <v>-3.37</v>
      </c>
      <c r="AU20" s="3">
        <v>1.08</v>
      </c>
      <c r="AV20" s="3">
        <v>1.03</v>
      </c>
      <c r="AW20" s="2">
        <v>0</v>
      </c>
      <c r="AX20" s="2">
        <v>1</v>
      </c>
      <c r="AY20" s="2">
        <v>-1</v>
      </c>
      <c r="AZ20" s="2">
        <v>0</v>
      </c>
      <c r="BA20" s="2">
        <v>0</v>
      </c>
      <c r="BB20" s="2">
        <v>1</v>
      </c>
      <c r="BC20" s="2">
        <v>1</v>
      </c>
      <c r="BD20" s="3"/>
      <c r="BE20" s="2">
        <v>253</v>
      </c>
      <c r="BF20" s="3"/>
      <c r="BG20" s="2">
        <v>252</v>
      </c>
      <c r="BH20" s="2">
        <v>26</v>
      </c>
      <c r="BI20" s="2">
        <v>161</v>
      </c>
      <c r="BJ20" s="2">
        <v>24</v>
      </c>
      <c r="BK20" s="2">
        <v>0</v>
      </c>
      <c r="BL20" s="2">
        <v>161</v>
      </c>
      <c r="BM20" s="2">
        <v>98</v>
      </c>
      <c r="BN20" s="2">
        <v>29</v>
      </c>
      <c r="BO20" s="2">
        <v>22</v>
      </c>
      <c r="BP20" s="2">
        <v>3</v>
      </c>
      <c r="BQ20" s="2">
        <v>9</v>
      </c>
      <c r="BR20" s="2">
        <v>7</v>
      </c>
      <c r="BS20" s="2">
        <v>5</v>
      </c>
      <c r="BT20" s="2">
        <v>1</v>
      </c>
      <c r="BU20" s="2">
        <v>1</v>
      </c>
      <c r="BV20" s="2">
        <v>0</v>
      </c>
      <c r="BW20" s="2">
        <v>0</v>
      </c>
      <c r="BX20" s="3">
        <v>63.89</v>
      </c>
      <c r="BY20" s="3"/>
      <c r="BZ20" s="3">
        <v>0</v>
      </c>
      <c r="CA20" s="3">
        <v>100</v>
      </c>
      <c r="CB20" s="3">
        <v>60.87</v>
      </c>
      <c r="CC20" s="3">
        <v>18.010000000000002</v>
      </c>
      <c r="CD20" s="3">
        <v>13.66</v>
      </c>
      <c r="CE20" s="3">
        <v>1.86</v>
      </c>
      <c r="CF20" s="3">
        <v>5.59</v>
      </c>
      <c r="CG20" s="140">
        <v>44220</v>
      </c>
      <c r="CH20" s="2" t="s">
        <v>105</v>
      </c>
      <c r="CI20" s="141" t="s">
        <v>106</v>
      </c>
      <c r="CJ20" s="142"/>
    </row>
    <row r="21" spans="1:88" x14ac:dyDescent="0.2">
      <c r="A21" s="139" t="s">
        <v>88</v>
      </c>
      <c r="B21" s="139" t="s">
        <v>89</v>
      </c>
      <c r="C21" s="2">
        <v>225</v>
      </c>
      <c r="D21" s="2">
        <v>57</v>
      </c>
      <c r="E21" s="2">
        <v>158</v>
      </c>
      <c r="F21" s="2">
        <v>57</v>
      </c>
      <c r="G21" s="2">
        <v>4</v>
      </c>
      <c r="H21" s="2">
        <v>154</v>
      </c>
      <c r="I21" s="2">
        <v>124</v>
      </c>
      <c r="J21" s="2">
        <v>14</v>
      </c>
      <c r="K21" s="2">
        <v>3</v>
      </c>
      <c r="L21" s="2">
        <v>1</v>
      </c>
      <c r="M21" s="2">
        <v>12</v>
      </c>
      <c r="N21" s="2">
        <v>7</v>
      </c>
      <c r="O21" s="2">
        <v>7</v>
      </c>
      <c r="P21" s="2">
        <v>0</v>
      </c>
      <c r="Q21" s="2">
        <v>0</v>
      </c>
      <c r="R21" s="2">
        <v>0</v>
      </c>
      <c r="S21" s="135">
        <v>0</v>
      </c>
      <c r="T21" s="2" t="s">
        <v>37</v>
      </c>
      <c r="U21" s="2"/>
      <c r="V21" s="2"/>
      <c r="W21" s="2"/>
      <c r="X21" s="2"/>
      <c r="Y21" s="2"/>
      <c r="Z21" s="2">
        <v>7</v>
      </c>
      <c r="AA21" s="2">
        <v>0</v>
      </c>
      <c r="AB21" s="2">
        <v>0</v>
      </c>
      <c r="AC21" s="2">
        <v>0</v>
      </c>
      <c r="AD21">
        <v>0</v>
      </c>
      <c r="AE21" s="136">
        <v>70.22</v>
      </c>
      <c r="AF21" s="3">
        <v>100</v>
      </c>
      <c r="AG21" s="3">
        <v>2.5299999999999998</v>
      </c>
      <c r="AH21" s="3">
        <v>97.47</v>
      </c>
      <c r="AI21" s="3">
        <v>80.52</v>
      </c>
      <c r="AJ21" s="3">
        <v>9.09</v>
      </c>
      <c r="AK21" s="3">
        <v>1.95</v>
      </c>
      <c r="AL21" s="3">
        <v>0.65</v>
      </c>
      <c r="AM21" s="3">
        <v>7.79</v>
      </c>
      <c r="AN21" s="3">
        <v>-10.69</v>
      </c>
      <c r="AO21" s="3">
        <v>100</v>
      </c>
      <c r="AP21" s="3">
        <v>1.97</v>
      </c>
      <c r="AQ21" s="3">
        <v>-1.97</v>
      </c>
      <c r="AR21" s="3">
        <v>-5.36</v>
      </c>
      <c r="AS21" s="3">
        <v>2.88</v>
      </c>
      <c r="AT21" s="3">
        <v>1.38</v>
      </c>
      <c r="AU21" s="3">
        <v>0.65</v>
      </c>
      <c r="AV21" s="3">
        <v>0.45</v>
      </c>
      <c r="AW21" s="2">
        <v>0</v>
      </c>
      <c r="AX21" s="2">
        <v>0</v>
      </c>
      <c r="AY21" s="2">
        <v>0</v>
      </c>
      <c r="AZ21" s="2">
        <v>0</v>
      </c>
      <c r="BA21" s="2">
        <v>0</v>
      </c>
      <c r="BB21" s="2">
        <v>1</v>
      </c>
      <c r="BC21" s="2">
        <v>1</v>
      </c>
      <c r="BD21" s="3"/>
      <c r="BE21" s="2">
        <v>225</v>
      </c>
      <c r="BF21" s="3"/>
      <c r="BG21" s="2">
        <v>220</v>
      </c>
      <c r="BH21" s="2">
        <v>42</v>
      </c>
      <c r="BI21" s="2">
        <v>178</v>
      </c>
      <c r="BJ21" s="2">
        <v>41</v>
      </c>
      <c r="BK21" s="2">
        <v>1</v>
      </c>
      <c r="BL21" s="2">
        <v>177</v>
      </c>
      <c r="BM21" s="2">
        <v>152</v>
      </c>
      <c r="BN21" s="2">
        <v>11</v>
      </c>
      <c r="BO21" s="2">
        <v>1</v>
      </c>
      <c r="BP21" s="2">
        <v>0</v>
      </c>
      <c r="BQ21" s="2">
        <v>13</v>
      </c>
      <c r="BR21" s="2">
        <v>7</v>
      </c>
      <c r="BS21" s="2">
        <v>7</v>
      </c>
      <c r="BT21" s="2">
        <v>0</v>
      </c>
      <c r="BU21" s="2">
        <v>0</v>
      </c>
      <c r="BV21" s="2">
        <v>0</v>
      </c>
      <c r="BW21" s="2">
        <v>0</v>
      </c>
      <c r="BX21" s="3">
        <v>80.91</v>
      </c>
      <c r="BY21" s="3"/>
      <c r="BZ21" s="3">
        <v>0.56000000000000005</v>
      </c>
      <c r="CA21" s="3">
        <v>99.44</v>
      </c>
      <c r="CB21" s="3">
        <v>85.88</v>
      </c>
      <c r="CC21" s="3">
        <v>6.21</v>
      </c>
      <c r="CD21" s="3">
        <v>0.56000000000000005</v>
      </c>
      <c r="CE21" s="3">
        <v>0</v>
      </c>
      <c r="CF21" s="3">
        <v>7.34</v>
      </c>
      <c r="CG21" s="140">
        <v>44220</v>
      </c>
      <c r="CH21" s="2" t="s">
        <v>105</v>
      </c>
      <c r="CI21" s="141" t="s">
        <v>106</v>
      </c>
      <c r="CJ21" s="142"/>
    </row>
    <row r="22" spans="1:88" x14ac:dyDescent="0.2">
      <c r="A22" s="139" t="s">
        <v>90</v>
      </c>
      <c r="B22" s="139" t="s">
        <v>91</v>
      </c>
      <c r="C22" s="2">
        <v>147</v>
      </c>
      <c r="D22" s="2">
        <v>8</v>
      </c>
      <c r="E22" s="2">
        <v>91</v>
      </c>
      <c r="F22" s="2">
        <v>8</v>
      </c>
      <c r="G22" s="2">
        <v>0</v>
      </c>
      <c r="H22" s="2">
        <v>91</v>
      </c>
      <c r="I22" s="2">
        <v>58</v>
      </c>
      <c r="J22" s="2">
        <v>9</v>
      </c>
      <c r="K22" s="2">
        <v>8</v>
      </c>
      <c r="L22" s="2">
        <v>4</v>
      </c>
      <c r="M22" s="2">
        <v>12</v>
      </c>
      <c r="N22" s="2">
        <v>7</v>
      </c>
      <c r="O22" s="2">
        <v>6</v>
      </c>
      <c r="P22" s="2">
        <v>0</v>
      </c>
      <c r="Q22" s="2">
        <v>0</v>
      </c>
      <c r="R22" s="2">
        <v>0</v>
      </c>
      <c r="S22" s="135">
        <v>1</v>
      </c>
      <c r="T22" s="2" t="s">
        <v>37</v>
      </c>
      <c r="U22" s="2"/>
      <c r="V22" s="2"/>
      <c r="W22" s="2"/>
      <c r="X22" s="2"/>
      <c r="Y22" s="2"/>
      <c r="Z22" s="2">
        <v>6</v>
      </c>
      <c r="AA22" s="2">
        <v>0</v>
      </c>
      <c r="AB22" s="2">
        <v>0</v>
      </c>
      <c r="AC22" s="2">
        <v>0</v>
      </c>
      <c r="AD22">
        <v>1</v>
      </c>
      <c r="AE22" s="136">
        <v>61.9</v>
      </c>
      <c r="AF22" s="3">
        <v>100</v>
      </c>
      <c r="AG22" s="3">
        <v>0</v>
      </c>
      <c r="AH22" s="3">
        <v>100</v>
      </c>
      <c r="AI22" s="3">
        <v>63.74</v>
      </c>
      <c r="AJ22" s="3">
        <v>9.89</v>
      </c>
      <c r="AK22" s="3">
        <v>8.7899999999999991</v>
      </c>
      <c r="AL22" s="3">
        <v>4.4000000000000004</v>
      </c>
      <c r="AM22" s="3">
        <v>13.19</v>
      </c>
      <c r="AN22" s="3">
        <v>0.79</v>
      </c>
      <c r="AO22" s="3">
        <v>100</v>
      </c>
      <c r="AP22" s="3">
        <v>-3.41</v>
      </c>
      <c r="AQ22" s="3">
        <v>3.41</v>
      </c>
      <c r="AR22" s="3">
        <v>-10.38</v>
      </c>
      <c r="AS22" s="3">
        <v>4.01</v>
      </c>
      <c r="AT22" s="3">
        <v>-0.62</v>
      </c>
      <c r="AU22" s="3">
        <v>0.87</v>
      </c>
      <c r="AV22" s="3">
        <v>6.13</v>
      </c>
      <c r="AW22" s="2">
        <v>-1</v>
      </c>
      <c r="AX22" s="2">
        <v>0</v>
      </c>
      <c r="AY22" s="2">
        <v>0</v>
      </c>
      <c r="AZ22" s="2">
        <v>0</v>
      </c>
      <c r="BA22" s="2">
        <v>1</v>
      </c>
      <c r="BB22" s="2">
        <v>1</v>
      </c>
      <c r="BC22" s="2">
        <v>1</v>
      </c>
      <c r="BD22" s="3"/>
      <c r="BE22" s="2">
        <v>147</v>
      </c>
      <c r="BF22" s="3"/>
      <c r="BG22" s="2">
        <v>144</v>
      </c>
      <c r="BH22" s="2">
        <v>9</v>
      </c>
      <c r="BI22" s="2">
        <v>88</v>
      </c>
      <c r="BJ22" s="2">
        <v>7</v>
      </c>
      <c r="BK22" s="2">
        <v>3</v>
      </c>
      <c r="BL22" s="2">
        <v>85</v>
      </c>
      <c r="BM22" s="2">
        <v>63</v>
      </c>
      <c r="BN22" s="2">
        <v>5</v>
      </c>
      <c r="BO22" s="2">
        <v>8</v>
      </c>
      <c r="BP22" s="2">
        <v>3</v>
      </c>
      <c r="BQ22" s="2">
        <v>6</v>
      </c>
      <c r="BR22" s="2">
        <v>7</v>
      </c>
      <c r="BS22" s="2">
        <v>7</v>
      </c>
      <c r="BT22" s="2">
        <v>0</v>
      </c>
      <c r="BU22" s="2">
        <v>0</v>
      </c>
      <c r="BV22" s="2">
        <v>0</v>
      </c>
      <c r="BW22" s="2">
        <v>0</v>
      </c>
      <c r="BX22" s="3">
        <v>61.11</v>
      </c>
      <c r="BY22" s="3"/>
      <c r="BZ22" s="3">
        <v>3.41</v>
      </c>
      <c r="CA22" s="3">
        <v>96.59</v>
      </c>
      <c r="CB22" s="3">
        <v>74.12</v>
      </c>
      <c r="CC22" s="3">
        <v>5.88</v>
      </c>
      <c r="CD22" s="3">
        <v>9.41</v>
      </c>
      <c r="CE22" s="3">
        <v>3.53</v>
      </c>
      <c r="CF22" s="3">
        <v>7.06</v>
      </c>
      <c r="CG22" s="140">
        <v>44220</v>
      </c>
      <c r="CH22" s="2" t="s">
        <v>105</v>
      </c>
      <c r="CI22" s="141" t="s">
        <v>106</v>
      </c>
      <c r="CJ22" s="142"/>
    </row>
    <row r="23" spans="1:88" x14ac:dyDescent="0.2">
      <c r="A23" s="139" t="s">
        <v>92</v>
      </c>
      <c r="B23" s="139" t="s">
        <v>93</v>
      </c>
      <c r="C23" s="2">
        <v>171</v>
      </c>
      <c r="D23" s="2">
        <v>24</v>
      </c>
      <c r="E23" s="2">
        <v>75</v>
      </c>
      <c r="F23" s="2">
        <v>24</v>
      </c>
      <c r="G23" s="2">
        <v>0</v>
      </c>
      <c r="H23" s="2">
        <v>75</v>
      </c>
      <c r="I23" s="2">
        <v>59</v>
      </c>
      <c r="J23" s="2">
        <v>3</v>
      </c>
      <c r="K23" s="2">
        <v>3</v>
      </c>
      <c r="L23" s="2">
        <v>6</v>
      </c>
      <c r="M23" s="2">
        <v>4</v>
      </c>
      <c r="N23" s="2">
        <v>7</v>
      </c>
      <c r="O23" s="2">
        <v>7</v>
      </c>
      <c r="P23" s="2">
        <v>0</v>
      </c>
      <c r="Q23" s="2">
        <v>0</v>
      </c>
      <c r="R23" s="2">
        <v>0</v>
      </c>
      <c r="S23" s="135">
        <v>0</v>
      </c>
      <c r="T23" s="2" t="s">
        <v>37</v>
      </c>
      <c r="U23" s="2"/>
      <c r="V23" s="2"/>
      <c r="W23" s="2"/>
      <c r="X23" s="2"/>
      <c r="Y23" s="2"/>
      <c r="Z23" s="2">
        <v>7</v>
      </c>
      <c r="AA23" s="2">
        <v>0</v>
      </c>
      <c r="AB23" s="2">
        <v>0</v>
      </c>
      <c r="AC23" s="2">
        <v>0</v>
      </c>
      <c r="AD23">
        <v>0</v>
      </c>
      <c r="AE23" s="136">
        <v>43.86</v>
      </c>
      <c r="AF23" s="3">
        <v>100</v>
      </c>
      <c r="AG23" s="3">
        <v>0</v>
      </c>
      <c r="AH23" s="3">
        <v>100</v>
      </c>
      <c r="AI23" s="3">
        <v>78.67</v>
      </c>
      <c r="AJ23" s="3">
        <v>4</v>
      </c>
      <c r="AK23" s="3">
        <v>4</v>
      </c>
      <c r="AL23" s="3">
        <v>8</v>
      </c>
      <c r="AM23" s="3">
        <v>5.33</v>
      </c>
      <c r="AN23" s="3">
        <v>-6.72</v>
      </c>
      <c r="AO23" s="3">
        <v>100</v>
      </c>
      <c r="AP23" s="3">
        <v>0</v>
      </c>
      <c r="AQ23" s="3">
        <v>0</v>
      </c>
      <c r="AR23" s="3">
        <v>5.0999999999999996</v>
      </c>
      <c r="AS23" s="3">
        <v>1.7</v>
      </c>
      <c r="AT23" s="3">
        <v>-1.75</v>
      </c>
      <c r="AU23" s="3">
        <v>-2.34</v>
      </c>
      <c r="AV23" s="3">
        <v>-2.71</v>
      </c>
      <c r="AW23" s="2">
        <v>0</v>
      </c>
      <c r="AX23" s="2">
        <v>0</v>
      </c>
      <c r="AY23" s="2">
        <v>0</v>
      </c>
      <c r="AZ23" s="2">
        <v>0</v>
      </c>
      <c r="BA23" s="2">
        <v>0</v>
      </c>
      <c r="BB23" s="2">
        <v>1</v>
      </c>
      <c r="BC23" s="2">
        <v>1</v>
      </c>
      <c r="BD23" s="3"/>
      <c r="BE23" s="2">
        <v>171</v>
      </c>
      <c r="BF23" s="3"/>
      <c r="BG23" s="2">
        <v>172</v>
      </c>
      <c r="BH23" s="2">
        <v>12</v>
      </c>
      <c r="BI23" s="2">
        <v>87</v>
      </c>
      <c r="BJ23" s="2">
        <v>10</v>
      </c>
      <c r="BK23" s="2">
        <v>0</v>
      </c>
      <c r="BL23" s="2">
        <v>87</v>
      </c>
      <c r="BM23" s="2">
        <v>64</v>
      </c>
      <c r="BN23" s="2">
        <v>2</v>
      </c>
      <c r="BO23" s="2">
        <v>5</v>
      </c>
      <c r="BP23" s="2">
        <v>9</v>
      </c>
      <c r="BQ23" s="2">
        <v>7</v>
      </c>
      <c r="BR23" s="2">
        <v>7</v>
      </c>
      <c r="BS23" s="2">
        <v>7</v>
      </c>
      <c r="BT23" s="2">
        <v>0</v>
      </c>
      <c r="BU23" s="2">
        <v>0</v>
      </c>
      <c r="BV23" s="2">
        <v>0</v>
      </c>
      <c r="BW23" s="2">
        <v>0</v>
      </c>
      <c r="BX23" s="3">
        <v>50.58</v>
      </c>
      <c r="BY23" s="3"/>
      <c r="BZ23" s="3">
        <v>0</v>
      </c>
      <c r="CA23" s="3">
        <v>100</v>
      </c>
      <c r="CB23" s="3">
        <v>73.56</v>
      </c>
      <c r="CC23" s="3">
        <v>2.2999999999999998</v>
      </c>
      <c r="CD23" s="3">
        <v>5.75</v>
      </c>
      <c r="CE23" s="3">
        <v>10.34</v>
      </c>
      <c r="CF23" s="3">
        <v>8.0500000000000007</v>
      </c>
      <c r="CG23" s="140">
        <v>44220</v>
      </c>
      <c r="CH23" s="2" t="s">
        <v>105</v>
      </c>
      <c r="CI23" s="141" t="s">
        <v>106</v>
      </c>
      <c r="CJ23" s="142"/>
    </row>
    <row r="24" spans="1:88" x14ac:dyDescent="0.2">
      <c r="A24" s="139" t="s">
        <v>94</v>
      </c>
      <c r="B24" s="139" t="s">
        <v>95</v>
      </c>
      <c r="C24" s="2">
        <v>210</v>
      </c>
      <c r="D24" s="2">
        <v>34</v>
      </c>
      <c r="E24" s="2">
        <v>134</v>
      </c>
      <c r="F24" s="2">
        <v>34</v>
      </c>
      <c r="G24" s="2">
        <v>2</v>
      </c>
      <c r="H24" s="2">
        <v>132</v>
      </c>
      <c r="I24" s="2">
        <v>81</v>
      </c>
      <c r="J24" s="2">
        <v>27</v>
      </c>
      <c r="K24" s="2">
        <v>11</v>
      </c>
      <c r="L24" s="2">
        <v>2</v>
      </c>
      <c r="M24" s="2">
        <v>11</v>
      </c>
      <c r="N24" s="2">
        <v>7</v>
      </c>
      <c r="O24" s="2">
        <v>5</v>
      </c>
      <c r="P24" s="2">
        <v>1</v>
      </c>
      <c r="Q24" s="2">
        <v>0</v>
      </c>
      <c r="R24" s="2">
        <v>0</v>
      </c>
      <c r="S24" s="135">
        <v>0</v>
      </c>
      <c r="T24" s="2" t="s">
        <v>34</v>
      </c>
      <c r="U24" s="2">
        <v>1</v>
      </c>
      <c r="V24" s="2">
        <v>0</v>
      </c>
      <c r="W24" s="2"/>
      <c r="X24" s="2"/>
      <c r="Y24" s="2"/>
      <c r="Z24" s="2">
        <v>6</v>
      </c>
      <c r="AA24" s="2">
        <v>1</v>
      </c>
      <c r="AB24" s="2">
        <v>0</v>
      </c>
      <c r="AC24" s="2">
        <v>0</v>
      </c>
      <c r="AD24">
        <v>0</v>
      </c>
      <c r="AE24" s="136">
        <v>63.81</v>
      </c>
      <c r="AF24" s="3">
        <v>100</v>
      </c>
      <c r="AG24" s="3">
        <v>1.49</v>
      </c>
      <c r="AH24" s="3">
        <v>98.51</v>
      </c>
      <c r="AI24" s="3">
        <v>61.36</v>
      </c>
      <c r="AJ24" s="3">
        <v>20.45</v>
      </c>
      <c r="AK24" s="3">
        <v>8.33</v>
      </c>
      <c r="AL24" s="3">
        <v>1.52</v>
      </c>
      <c r="AM24" s="3">
        <v>8.33</v>
      </c>
      <c r="AN24" s="3">
        <v>3.71</v>
      </c>
      <c r="AO24" s="3">
        <v>100</v>
      </c>
      <c r="AP24" s="3">
        <v>1.49</v>
      </c>
      <c r="AQ24" s="3">
        <v>-1.49</v>
      </c>
      <c r="AR24" s="3">
        <v>-10.64</v>
      </c>
      <c r="AS24" s="3">
        <v>6.85</v>
      </c>
      <c r="AT24" s="3">
        <v>-1.27</v>
      </c>
      <c r="AU24" s="3">
        <v>0.72</v>
      </c>
      <c r="AV24" s="3">
        <v>4.33</v>
      </c>
      <c r="AW24" s="2">
        <v>0</v>
      </c>
      <c r="AX24" s="2">
        <v>0</v>
      </c>
      <c r="AY24" s="2">
        <v>0</v>
      </c>
      <c r="AZ24" s="2">
        <v>0</v>
      </c>
      <c r="BA24" s="2">
        <v>0</v>
      </c>
      <c r="BB24" s="2">
        <v>1</v>
      </c>
      <c r="BC24" s="2">
        <v>1</v>
      </c>
      <c r="BD24" s="3"/>
      <c r="BE24" s="2">
        <v>210</v>
      </c>
      <c r="BF24" s="3"/>
      <c r="BG24" s="2">
        <v>208</v>
      </c>
      <c r="BH24" s="2">
        <v>15</v>
      </c>
      <c r="BI24" s="2">
        <v>125</v>
      </c>
      <c r="BJ24" s="2">
        <v>14</v>
      </c>
      <c r="BK24" s="2">
        <v>0</v>
      </c>
      <c r="BL24" s="2">
        <v>125</v>
      </c>
      <c r="BM24" s="2">
        <v>90</v>
      </c>
      <c r="BN24" s="2">
        <v>17</v>
      </c>
      <c r="BO24" s="2">
        <v>12</v>
      </c>
      <c r="BP24" s="2">
        <v>1</v>
      </c>
      <c r="BQ24" s="2">
        <v>5</v>
      </c>
      <c r="BR24" s="2">
        <v>7</v>
      </c>
      <c r="BS24" s="2">
        <v>6</v>
      </c>
      <c r="BT24" s="2">
        <v>1</v>
      </c>
      <c r="BU24" s="2">
        <v>0</v>
      </c>
      <c r="BV24" s="2">
        <v>0</v>
      </c>
      <c r="BW24" s="2">
        <v>0</v>
      </c>
      <c r="BX24" s="3">
        <v>60.1</v>
      </c>
      <c r="BY24" s="3"/>
      <c r="BZ24" s="3">
        <v>0</v>
      </c>
      <c r="CA24" s="3">
        <v>100</v>
      </c>
      <c r="CB24" s="3">
        <v>72</v>
      </c>
      <c r="CC24" s="3">
        <v>13.6</v>
      </c>
      <c r="CD24" s="3">
        <v>9.6</v>
      </c>
      <c r="CE24" s="3">
        <v>0.8</v>
      </c>
      <c r="CF24" s="3">
        <v>4</v>
      </c>
      <c r="CG24" s="140">
        <v>44220</v>
      </c>
      <c r="CH24" s="2" t="s">
        <v>105</v>
      </c>
      <c r="CI24" s="141" t="s">
        <v>106</v>
      </c>
      <c r="CJ24" s="142"/>
    </row>
    <row r="25" spans="1:88" x14ac:dyDescent="0.2">
      <c r="A25" s="139" t="s">
        <v>96</v>
      </c>
      <c r="B25" s="139" t="s">
        <v>97</v>
      </c>
      <c r="C25" s="2">
        <v>231</v>
      </c>
      <c r="D25" s="2">
        <v>11</v>
      </c>
      <c r="E25" s="2">
        <v>106</v>
      </c>
      <c r="F25" s="2">
        <v>11</v>
      </c>
      <c r="G25" s="2">
        <v>1</v>
      </c>
      <c r="H25" s="2">
        <v>105</v>
      </c>
      <c r="I25" s="2">
        <v>71</v>
      </c>
      <c r="J25" s="2">
        <v>14</v>
      </c>
      <c r="K25" s="2">
        <v>6</v>
      </c>
      <c r="L25" s="2">
        <v>0</v>
      </c>
      <c r="M25" s="2">
        <v>14</v>
      </c>
      <c r="N25" s="2">
        <v>7</v>
      </c>
      <c r="O25" s="2">
        <v>5</v>
      </c>
      <c r="P25" s="2">
        <v>1</v>
      </c>
      <c r="Q25" s="2">
        <v>0</v>
      </c>
      <c r="R25" s="2">
        <v>0</v>
      </c>
      <c r="S25" s="135">
        <v>1</v>
      </c>
      <c r="T25" s="2" t="s">
        <v>37</v>
      </c>
      <c r="U25" s="2"/>
      <c r="V25" s="2"/>
      <c r="W25" s="2"/>
      <c r="X25" s="2"/>
      <c r="Y25" s="2"/>
      <c r="Z25" s="2">
        <v>5</v>
      </c>
      <c r="AA25" s="2">
        <v>1</v>
      </c>
      <c r="AB25" s="2">
        <v>0</v>
      </c>
      <c r="AC25" s="2">
        <v>0</v>
      </c>
      <c r="AD25">
        <v>1</v>
      </c>
      <c r="AE25" s="136">
        <v>45.89</v>
      </c>
      <c r="AF25" s="3">
        <v>100</v>
      </c>
      <c r="AG25" s="3">
        <v>0.94</v>
      </c>
      <c r="AH25" s="3">
        <v>99.06</v>
      </c>
      <c r="AI25" s="3">
        <v>67.62</v>
      </c>
      <c r="AJ25" s="3">
        <v>13.33</v>
      </c>
      <c r="AK25" s="3">
        <v>5.71</v>
      </c>
      <c r="AL25" s="3">
        <v>0</v>
      </c>
      <c r="AM25" s="3">
        <v>13.33</v>
      </c>
      <c r="AN25" s="3">
        <v>-10.28</v>
      </c>
      <c r="AO25" s="3">
        <v>100</v>
      </c>
      <c r="AP25" s="3">
        <v>-0.56999999999999995</v>
      </c>
      <c r="AQ25" s="3">
        <v>0.56999999999999995</v>
      </c>
      <c r="AR25" s="3">
        <v>-7.0000000000000007E-2</v>
      </c>
      <c r="AS25" s="3">
        <v>3.33</v>
      </c>
      <c r="AT25" s="3">
        <v>-5.82</v>
      </c>
      <c r="AU25" s="3">
        <v>-6.92</v>
      </c>
      <c r="AV25" s="3">
        <v>9.49</v>
      </c>
      <c r="AW25" s="2">
        <v>-1</v>
      </c>
      <c r="AX25" s="2">
        <v>1</v>
      </c>
      <c r="AY25" s="2">
        <v>-1</v>
      </c>
      <c r="AZ25" s="2">
        <v>0</v>
      </c>
      <c r="BA25" s="2">
        <v>1</v>
      </c>
      <c r="BB25" s="2">
        <v>1</v>
      </c>
      <c r="BC25" s="2">
        <v>1</v>
      </c>
      <c r="BD25" s="3"/>
      <c r="BE25" s="2">
        <v>231</v>
      </c>
      <c r="BF25" s="3"/>
      <c r="BG25" s="2">
        <v>235</v>
      </c>
      <c r="BH25" s="2">
        <v>9</v>
      </c>
      <c r="BI25" s="2">
        <v>132</v>
      </c>
      <c r="BJ25" s="2">
        <v>8</v>
      </c>
      <c r="BK25" s="2">
        <v>2</v>
      </c>
      <c r="BL25" s="2">
        <v>130</v>
      </c>
      <c r="BM25" s="2">
        <v>88</v>
      </c>
      <c r="BN25" s="2">
        <v>13</v>
      </c>
      <c r="BO25" s="2">
        <v>15</v>
      </c>
      <c r="BP25" s="2">
        <v>9</v>
      </c>
      <c r="BQ25" s="2">
        <v>5</v>
      </c>
      <c r="BR25" s="2">
        <v>7</v>
      </c>
      <c r="BS25" s="2">
        <v>6</v>
      </c>
      <c r="BT25" s="2">
        <v>0</v>
      </c>
      <c r="BU25" s="2">
        <v>1</v>
      </c>
      <c r="BV25" s="2">
        <v>0</v>
      </c>
      <c r="BW25" s="2">
        <v>0</v>
      </c>
      <c r="BX25" s="3">
        <v>56.17</v>
      </c>
      <c r="BY25" s="3"/>
      <c r="BZ25" s="3">
        <v>1.52</v>
      </c>
      <c r="CA25" s="3">
        <v>98.48</v>
      </c>
      <c r="CB25" s="3">
        <v>67.69</v>
      </c>
      <c r="CC25" s="3">
        <v>10</v>
      </c>
      <c r="CD25" s="3">
        <v>11.54</v>
      </c>
      <c r="CE25" s="3">
        <v>6.92</v>
      </c>
      <c r="CF25" s="3">
        <v>3.85</v>
      </c>
      <c r="CG25" s="140">
        <v>44220</v>
      </c>
      <c r="CH25" s="2" t="s">
        <v>105</v>
      </c>
      <c r="CI25" s="141" t="s">
        <v>106</v>
      </c>
      <c r="CJ25" s="142"/>
    </row>
    <row r="26" spans="1:88" x14ac:dyDescent="0.2">
      <c r="A26" s="139" t="s">
        <v>98</v>
      </c>
      <c r="B26" s="139" t="s">
        <v>99</v>
      </c>
      <c r="C26" s="2">
        <v>393</v>
      </c>
      <c r="D26" s="2">
        <v>78</v>
      </c>
      <c r="E26" s="2">
        <v>233</v>
      </c>
      <c r="F26" s="2">
        <v>78</v>
      </c>
      <c r="G26" s="2">
        <v>6</v>
      </c>
      <c r="H26" s="2">
        <v>227</v>
      </c>
      <c r="I26" s="2">
        <v>178</v>
      </c>
      <c r="J26" s="2">
        <v>33</v>
      </c>
      <c r="K26" s="2">
        <v>4</v>
      </c>
      <c r="L26" s="2">
        <v>2</v>
      </c>
      <c r="M26" s="2">
        <v>10</v>
      </c>
      <c r="N26" s="2">
        <v>7</v>
      </c>
      <c r="O26" s="2">
        <v>6</v>
      </c>
      <c r="P26" s="2">
        <v>1</v>
      </c>
      <c r="Q26" s="2">
        <v>0</v>
      </c>
      <c r="R26" s="2">
        <v>0</v>
      </c>
      <c r="S26" s="135">
        <v>0</v>
      </c>
      <c r="T26" s="2" t="s">
        <v>37</v>
      </c>
      <c r="U26" s="2"/>
      <c r="V26" s="2"/>
      <c r="W26" s="2"/>
      <c r="X26" s="2"/>
      <c r="Y26" s="2"/>
      <c r="Z26" s="2">
        <v>6</v>
      </c>
      <c r="AA26" s="2">
        <v>1</v>
      </c>
      <c r="AB26" s="2">
        <v>0</v>
      </c>
      <c r="AC26" s="2">
        <v>0</v>
      </c>
      <c r="AD26">
        <v>0</v>
      </c>
      <c r="AE26" s="136">
        <v>59.29</v>
      </c>
      <c r="AF26" s="3">
        <v>100</v>
      </c>
      <c r="AG26" s="3">
        <v>2.58</v>
      </c>
      <c r="AH26" s="3">
        <v>97.42</v>
      </c>
      <c r="AI26" s="3">
        <v>78.41</v>
      </c>
      <c r="AJ26" s="3">
        <v>14.54</v>
      </c>
      <c r="AK26" s="3">
        <v>1.76</v>
      </c>
      <c r="AL26" s="3">
        <v>0.88</v>
      </c>
      <c r="AM26" s="3">
        <v>4.41</v>
      </c>
      <c r="AN26" s="3">
        <v>-13.05</v>
      </c>
      <c r="AO26" s="3">
        <v>100</v>
      </c>
      <c r="AP26" s="3">
        <v>-0.04</v>
      </c>
      <c r="AQ26" s="3">
        <v>0.04</v>
      </c>
      <c r="AR26" s="3">
        <v>-2.12</v>
      </c>
      <c r="AS26" s="3">
        <v>4.47</v>
      </c>
      <c r="AT26" s="3">
        <v>-3.61</v>
      </c>
      <c r="AU26" s="3">
        <v>-0.8</v>
      </c>
      <c r="AV26" s="3">
        <v>2.06</v>
      </c>
      <c r="AW26" s="2">
        <v>-2</v>
      </c>
      <c r="AX26" s="2">
        <v>0</v>
      </c>
      <c r="AY26" s="2">
        <v>0</v>
      </c>
      <c r="AZ26" s="2">
        <v>0</v>
      </c>
      <c r="BA26" s="2">
        <v>0</v>
      </c>
      <c r="BB26" s="2">
        <v>1</v>
      </c>
      <c r="BC26" s="2">
        <v>1</v>
      </c>
      <c r="BD26" s="3"/>
      <c r="BE26" s="2">
        <v>393</v>
      </c>
      <c r="BF26" s="3"/>
      <c r="BG26" s="2">
        <v>423</v>
      </c>
      <c r="BH26" s="2">
        <v>48</v>
      </c>
      <c r="BI26" s="2">
        <v>306</v>
      </c>
      <c r="BJ26" s="2">
        <v>46</v>
      </c>
      <c r="BK26" s="2">
        <v>8</v>
      </c>
      <c r="BL26" s="2">
        <v>298</v>
      </c>
      <c r="BM26" s="2">
        <v>240</v>
      </c>
      <c r="BN26" s="2">
        <v>30</v>
      </c>
      <c r="BO26" s="2">
        <v>16</v>
      </c>
      <c r="BP26" s="2">
        <v>5</v>
      </c>
      <c r="BQ26" s="2">
        <v>7</v>
      </c>
      <c r="BR26" s="2">
        <v>9</v>
      </c>
      <c r="BS26" s="2">
        <v>8</v>
      </c>
      <c r="BT26" s="2">
        <v>1</v>
      </c>
      <c r="BU26" s="2">
        <v>0</v>
      </c>
      <c r="BV26" s="2">
        <v>0</v>
      </c>
      <c r="BW26" s="2">
        <v>0</v>
      </c>
      <c r="BX26" s="3">
        <v>72.34</v>
      </c>
      <c r="BY26" s="3"/>
      <c r="BZ26" s="3">
        <v>2.61</v>
      </c>
      <c r="CA26" s="3">
        <v>97.39</v>
      </c>
      <c r="CB26" s="3">
        <v>80.540000000000006</v>
      </c>
      <c r="CC26" s="3">
        <v>10.07</v>
      </c>
      <c r="CD26" s="3">
        <v>5.37</v>
      </c>
      <c r="CE26" s="3">
        <v>1.68</v>
      </c>
      <c r="CF26" s="3">
        <v>2.35</v>
      </c>
      <c r="CG26" s="140">
        <v>44220</v>
      </c>
      <c r="CH26" s="2" t="s">
        <v>105</v>
      </c>
      <c r="CI26" s="141" t="s">
        <v>106</v>
      </c>
      <c r="CJ26" s="142"/>
    </row>
    <row r="27" spans="1:88" x14ac:dyDescent="0.2">
      <c r="A27" s="139" t="s">
        <v>100</v>
      </c>
      <c r="B27" s="139" t="s">
        <v>101</v>
      </c>
      <c r="C27" s="2">
        <v>130</v>
      </c>
      <c r="D27" s="2">
        <v>25</v>
      </c>
      <c r="E27" s="2">
        <v>61</v>
      </c>
      <c r="F27" s="2">
        <v>23</v>
      </c>
      <c r="G27" s="2">
        <v>0</v>
      </c>
      <c r="H27" s="2">
        <v>61</v>
      </c>
      <c r="I27" s="2">
        <v>38</v>
      </c>
      <c r="J27" s="2">
        <v>5</v>
      </c>
      <c r="K27" s="2">
        <v>5</v>
      </c>
      <c r="L27" s="2">
        <v>2</v>
      </c>
      <c r="M27" s="2">
        <v>11</v>
      </c>
      <c r="N27" s="2">
        <v>7</v>
      </c>
      <c r="O27" s="2">
        <v>6</v>
      </c>
      <c r="P27" s="2">
        <v>0</v>
      </c>
      <c r="Q27" s="2">
        <v>0</v>
      </c>
      <c r="R27" s="2">
        <v>0</v>
      </c>
      <c r="S27" s="135">
        <v>1</v>
      </c>
      <c r="T27" s="2" t="s">
        <v>37</v>
      </c>
      <c r="U27" s="2"/>
      <c r="V27" s="2"/>
      <c r="W27" s="2"/>
      <c r="X27" s="2"/>
      <c r="Y27" s="2"/>
      <c r="Z27" s="2">
        <v>6</v>
      </c>
      <c r="AA27" s="2">
        <v>0</v>
      </c>
      <c r="AB27" s="2">
        <v>0</v>
      </c>
      <c r="AC27" s="2">
        <v>0</v>
      </c>
      <c r="AD27">
        <v>1</v>
      </c>
      <c r="AE27" s="136">
        <v>46.92</v>
      </c>
      <c r="AF27" s="3">
        <v>92</v>
      </c>
      <c r="AG27" s="3">
        <v>0</v>
      </c>
      <c r="AH27" s="3">
        <v>100</v>
      </c>
      <c r="AI27" s="3">
        <v>62.3</v>
      </c>
      <c r="AJ27" s="3">
        <v>8.1999999999999993</v>
      </c>
      <c r="AK27" s="3">
        <v>8.1999999999999993</v>
      </c>
      <c r="AL27" s="3">
        <v>3.28</v>
      </c>
      <c r="AM27" s="3">
        <v>18.03</v>
      </c>
      <c r="AN27" s="3">
        <v>13.59</v>
      </c>
      <c r="AO27" s="3">
        <v>92</v>
      </c>
      <c r="AP27" s="3">
        <v>0</v>
      </c>
      <c r="AQ27" s="3">
        <v>0</v>
      </c>
      <c r="AR27" s="3">
        <v>-14.85</v>
      </c>
      <c r="AS27" s="3">
        <v>6.77</v>
      </c>
      <c r="AT27" s="3">
        <v>-0.37</v>
      </c>
      <c r="AU27" s="3">
        <v>1.85</v>
      </c>
      <c r="AV27" s="3">
        <v>6.6</v>
      </c>
      <c r="AW27" s="2">
        <v>0</v>
      </c>
      <c r="AX27" s="2">
        <v>0</v>
      </c>
      <c r="AY27" s="2">
        <v>0</v>
      </c>
      <c r="AZ27" s="2">
        <v>0</v>
      </c>
      <c r="BA27" s="2">
        <v>0</v>
      </c>
      <c r="BB27" s="2">
        <v>1</v>
      </c>
      <c r="BC27" s="2">
        <v>1</v>
      </c>
      <c r="BD27" s="3"/>
      <c r="BE27" s="2">
        <v>130</v>
      </c>
      <c r="BF27" s="3"/>
      <c r="BG27" s="2">
        <v>210</v>
      </c>
      <c r="BH27" s="2">
        <v>7</v>
      </c>
      <c r="BI27" s="2">
        <v>70</v>
      </c>
      <c r="BJ27" s="2">
        <v>7</v>
      </c>
      <c r="BK27" s="2">
        <v>0</v>
      </c>
      <c r="BL27" s="2">
        <v>70</v>
      </c>
      <c r="BM27" s="2">
        <v>54</v>
      </c>
      <c r="BN27" s="2">
        <v>1</v>
      </c>
      <c r="BO27" s="2">
        <v>6</v>
      </c>
      <c r="BP27" s="2">
        <v>1</v>
      </c>
      <c r="BQ27" s="2">
        <v>8</v>
      </c>
      <c r="BR27" s="2">
        <v>7</v>
      </c>
      <c r="BS27" s="2">
        <v>6</v>
      </c>
      <c r="BT27" s="2">
        <v>0</v>
      </c>
      <c r="BU27" s="2">
        <v>0</v>
      </c>
      <c r="BV27" s="2">
        <v>0</v>
      </c>
      <c r="BW27" s="2">
        <v>1</v>
      </c>
      <c r="BX27" s="3">
        <v>33.33</v>
      </c>
      <c r="BY27" s="3"/>
      <c r="BZ27" s="3">
        <v>0</v>
      </c>
      <c r="CA27" s="3">
        <v>100</v>
      </c>
      <c r="CB27" s="3">
        <v>77.14</v>
      </c>
      <c r="CC27" s="3">
        <v>1.43</v>
      </c>
      <c r="CD27" s="3">
        <v>8.57</v>
      </c>
      <c r="CE27" s="3">
        <v>1.43</v>
      </c>
      <c r="CF27" s="3">
        <v>11.43</v>
      </c>
      <c r="CG27" s="140">
        <v>44220</v>
      </c>
      <c r="CH27" s="2" t="s">
        <v>105</v>
      </c>
      <c r="CI27" s="141" t="s">
        <v>106</v>
      </c>
      <c r="CJ27" s="142"/>
    </row>
    <row r="28" spans="1:88" x14ac:dyDescent="0.2">
      <c r="A28" s="139" t="s">
        <v>102</v>
      </c>
      <c r="B28" s="139" t="s">
        <v>103</v>
      </c>
      <c r="C28" s="2">
        <v>237</v>
      </c>
      <c r="D28" s="2">
        <v>72</v>
      </c>
      <c r="E28" s="2">
        <v>156</v>
      </c>
      <c r="F28" s="2">
        <v>71</v>
      </c>
      <c r="G28" s="2">
        <v>0</v>
      </c>
      <c r="H28" s="2">
        <v>156</v>
      </c>
      <c r="I28" s="2">
        <v>102</v>
      </c>
      <c r="J28" s="2">
        <v>34</v>
      </c>
      <c r="K28" s="2">
        <v>5</v>
      </c>
      <c r="L28" s="2">
        <v>3</v>
      </c>
      <c r="M28" s="2">
        <v>12</v>
      </c>
      <c r="N28" s="2">
        <v>7</v>
      </c>
      <c r="O28" s="2">
        <v>5</v>
      </c>
      <c r="P28" s="2">
        <v>1</v>
      </c>
      <c r="Q28" s="2">
        <v>0</v>
      </c>
      <c r="R28" s="2">
        <v>0</v>
      </c>
      <c r="S28" s="135">
        <v>0</v>
      </c>
      <c r="T28" s="2" t="s">
        <v>34</v>
      </c>
      <c r="U28" s="2">
        <v>0</v>
      </c>
      <c r="V28" s="2">
        <v>1</v>
      </c>
      <c r="W28" s="2"/>
      <c r="X28" s="2"/>
      <c r="Y28" s="2"/>
      <c r="Z28" s="2">
        <v>5</v>
      </c>
      <c r="AA28" s="2">
        <v>2</v>
      </c>
      <c r="AB28" s="2">
        <v>0</v>
      </c>
      <c r="AC28" s="2">
        <v>0</v>
      </c>
      <c r="AD28">
        <v>0</v>
      </c>
      <c r="AE28" s="136">
        <v>65.819999999999993</v>
      </c>
      <c r="AF28" s="3">
        <v>98.61</v>
      </c>
      <c r="AG28" s="3">
        <v>0</v>
      </c>
      <c r="AH28" s="3">
        <v>100</v>
      </c>
      <c r="AI28" s="3">
        <v>65.38</v>
      </c>
      <c r="AJ28" s="3">
        <v>21.79</v>
      </c>
      <c r="AK28" s="3">
        <v>3.21</v>
      </c>
      <c r="AL28" s="3">
        <v>1.92</v>
      </c>
      <c r="AM28" s="3">
        <v>7.69</v>
      </c>
      <c r="AN28" s="3">
        <v>1</v>
      </c>
      <c r="AO28" s="3">
        <v>98.61</v>
      </c>
      <c r="AP28" s="3">
        <v>0</v>
      </c>
      <c r="AQ28" s="3">
        <v>0</v>
      </c>
      <c r="AR28" s="3">
        <v>-6.57</v>
      </c>
      <c r="AS28" s="3">
        <v>7.16</v>
      </c>
      <c r="AT28" s="3">
        <v>-4.1100000000000003</v>
      </c>
      <c r="AU28" s="3">
        <v>-1.1299999999999999</v>
      </c>
      <c r="AV28" s="3">
        <v>4.6399999999999997</v>
      </c>
      <c r="AW28" s="2">
        <v>-1</v>
      </c>
      <c r="AX28" s="2">
        <v>1</v>
      </c>
      <c r="AY28" s="2">
        <v>0</v>
      </c>
      <c r="AZ28" s="2">
        <v>0</v>
      </c>
      <c r="BA28" s="2">
        <v>0</v>
      </c>
      <c r="BB28" s="2">
        <v>1</v>
      </c>
      <c r="BC28" s="2">
        <v>1</v>
      </c>
      <c r="BD28" s="3"/>
      <c r="BE28" s="2">
        <v>237</v>
      </c>
      <c r="BF28" s="3"/>
      <c r="BG28" s="2">
        <v>253</v>
      </c>
      <c r="BH28" s="2">
        <v>45</v>
      </c>
      <c r="BI28" s="2">
        <v>164</v>
      </c>
      <c r="BJ28" s="2">
        <v>45</v>
      </c>
      <c r="BK28" s="2">
        <v>0</v>
      </c>
      <c r="BL28" s="2">
        <v>164</v>
      </c>
      <c r="BM28" s="2">
        <v>118</v>
      </c>
      <c r="BN28" s="2">
        <v>24</v>
      </c>
      <c r="BO28" s="2">
        <v>12</v>
      </c>
      <c r="BP28" s="2">
        <v>5</v>
      </c>
      <c r="BQ28" s="2">
        <v>5</v>
      </c>
      <c r="BR28" s="2">
        <v>7</v>
      </c>
      <c r="BS28" s="2">
        <v>6</v>
      </c>
      <c r="BT28" s="2">
        <v>1</v>
      </c>
      <c r="BU28" s="2">
        <v>0</v>
      </c>
      <c r="BV28" s="2">
        <v>0</v>
      </c>
      <c r="BW28" s="2">
        <v>0</v>
      </c>
      <c r="BX28" s="3">
        <v>64.819999999999993</v>
      </c>
      <c r="BY28" s="3"/>
      <c r="BZ28" s="3">
        <v>0</v>
      </c>
      <c r="CA28" s="3">
        <v>100</v>
      </c>
      <c r="CB28" s="3">
        <v>71.95</v>
      </c>
      <c r="CC28" s="3">
        <v>14.63</v>
      </c>
      <c r="CD28" s="3">
        <v>7.32</v>
      </c>
      <c r="CE28" s="3">
        <v>3.05</v>
      </c>
      <c r="CF28" s="3">
        <v>3.05</v>
      </c>
      <c r="CG28" s="140">
        <v>44220</v>
      </c>
      <c r="CH28" s="2" t="s">
        <v>105</v>
      </c>
      <c r="CI28" s="141" t="s">
        <v>106</v>
      </c>
      <c r="CJ28" s="142"/>
    </row>
    <row r="29" spans="1:88" x14ac:dyDescent="0.2">
      <c r="CG29" s="140"/>
      <c r="CH29" s="2"/>
      <c r="CI29" s="141"/>
      <c r="CJ29" s="142"/>
    </row>
    <row r="30" spans="1:88" x14ac:dyDescent="0.2">
      <c r="CG30" s="140"/>
      <c r="CH30" s="2"/>
      <c r="CI30" s="141"/>
      <c r="CJ30" s="142"/>
    </row>
    <row r="31" spans="1:88" x14ac:dyDescent="0.2">
      <c r="CG31" s="140"/>
      <c r="CH31" s="2"/>
      <c r="CI31" s="141"/>
      <c r="CJ31" s="142"/>
    </row>
    <row r="32" spans="1:88" x14ac:dyDescent="0.2">
      <c r="CG32" s="140"/>
      <c r="CH32" s="2"/>
      <c r="CI32" s="141"/>
      <c r="CJ32" s="142"/>
    </row>
    <row r="33" spans="25:88" x14ac:dyDescent="0.2">
      <c r="CG33" s="140"/>
      <c r="CH33" s="2"/>
      <c r="CI33" s="141"/>
      <c r="CJ33" s="142"/>
    </row>
    <row r="34" spans="25:88" x14ac:dyDescent="0.2">
      <c r="Y34"/>
      <c r="AE34"/>
      <c r="CG34" s="140"/>
      <c r="CH34" s="2"/>
      <c r="CI34" s="141"/>
      <c r="CJ34" s="142"/>
    </row>
    <row r="35" spans="25:88" x14ac:dyDescent="0.2">
      <c r="Y35"/>
      <c r="AE35"/>
      <c r="CG35" s="140"/>
      <c r="CH35" s="2"/>
      <c r="CI35" s="141"/>
      <c r="CJ35" s="142"/>
    </row>
    <row r="36" spans="25:88" x14ac:dyDescent="0.2">
      <c r="Y36"/>
      <c r="AE36"/>
      <c r="CG36" s="140"/>
      <c r="CH36" s="2"/>
      <c r="CI36" s="141"/>
      <c r="CJ36" s="142"/>
    </row>
    <row r="37" spans="25:88" x14ac:dyDescent="0.2">
      <c r="Y37"/>
      <c r="AE37"/>
      <c r="CG37" s="140"/>
      <c r="CH37" s="2"/>
      <c r="CI37" s="141"/>
      <c r="CJ37" s="142"/>
    </row>
    <row r="38" spans="25:88" x14ac:dyDescent="0.2">
      <c r="Y38"/>
      <c r="AE38"/>
      <c r="CG38" s="140"/>
      <c r="CH38" s="2"/>
      <c r="CI38" s="141"/>
      <c r="CJ38" s="142"/>
    </row>
    <row r="39" spans="25:88" x14ac:dyDescent="0.2">
      <c r="Y39"/>
      <c r="AE39"/>
      <c r="CG39" s="140"/>
      <c r="CH39" s="2"/>
      <c r="CI39" s="141"/>
      <c r="CJ39" s="142"/>
    </row>
    <row r="40" spans="25:88" x14ac:dyDescent="0.2">
      <c r="Y40"/>
      <c r="AE40"/>
      <c r="CG40" s="140"/>
      <c r="CH40" s="2"/>
      <c r="CI40" s="141"/>
      <c r="CJ40" s="142"/>
    </row>
    <row r="41" spans="25:88" x14ac:dyDescent="0.2">
      <c r="Y41"/>
      <c r="AE41"/>
      <c r="CG41" s="140"/>
      <c r="CH41" s="2"/>
      <c r="CI41" s="141"/>
      <c r="CJ41" s="142"/>
    </row>
    <row r="42" spans="25:88" x14ac:dyDescent="0.2">
      <c r="Y42"/>
      <c r="AE42"/>
      <c r="CG42" s="140"/>
      <c r="CH42" s="2"/>
      <c r="CI42" s="141"/>
      <c r="CJ42" s="142"/>
    </row>
    <row r="43" spans="25:88" x14ac:dyDescent="0.2">
      <c r="Y43"/>
      <c r="AE43"/>
      <c r="CG43" s="140"/>
      <c r="CH43" s="2"/>
      <c r="CI43" s="141"/>
      <c r="CJ43" s="142"/>
    </row>
    <row r="44" spans="25:88" x14ac:dyDescent="0.2">
      <c r="Y44"/>
      <c r="AE44"/>
    </row>
    <row r="45" spans="25:88" x14ac:dyDescent="0.2">
      <c r="Y45"/>
      <c r="AE45"/>
    </row>
    <row r="46" spans="25:88" x14ac:dyDescent="0.2">
      <c r="Y46"/>
      <c r="AE46"/>
    </row>
    <row r="47" spans="25:88" x14ac:dyDescent="0.2">
      <c r="Y47"/>
      <c r="AE47"/>
    </row>
    <row r="48" spans="25:88" x14ac:dyDescent="0.2">
      <c r="Y48"/>
      <c r="AE48"/>
    </row>
    <row r="49" spans="25:31" x14ac:dyDescent="0.2">
      <c r="Y49"/>
      <c r="AE49"/>
    </row>
    <row r="50" spans="25:31" x14ac:dyDescent="0.2">
      <c r="Y50"/>
      <c r="AE50"/>
    </row>
    <row r="51" spans="25:31" x14ac:dyDescent="0.2">
      <c r="Y51"/>
      <c r="AE51"/>
    </row>
    <row r="52" spans="25:31" x14ac:dyDescent="0.2">
      <c r="Y52"/>
      <c r="AE52"/>
    </row>
    <row r="53" spans="25:31" x14ac:dyDescent="0.2">
      <c r="Y53"/>
      <c r="AE53"/>
    </row>
    <row r="54" spans="25:31" x14ac:dyDescent="0.2">
      <c r="Y54"/>
      <c r="AE54"/>
    </row>
    <row r="55" spans="25:31" x14ac:dyDescent="0.2">
      <c r="Y55"/>
      <c r="AE55"/>
    </row>
    <row r="56" spans="25:31" x14ac:dyDescent="0.2">
      <c r="Y56"/>
      <c r="AE56"/>
    </row>
    <row r="57" spans="25:31" x14ac:dyDescent="0.2">
      <c r="Y57"/>
      <c r="AE57"/>
    </row>
    <row r="58" spans="25:31" x14ac:dyDescent="0.2">
      <c r="Y58"/>
      <c r="AE58"/>
    </row>
    <row r="59" spans="25:31" x14ac:dyDescent="0.2">
      <c r="Y59"/>
      <c r="AE59"/>
    </row>
    <row r="60" spans="25:31" x14ac:dyDescent="0.2">
      <c r="Y60"/>
      <c r="AE60"/>
    </row>
    <row r="61" spans="25:31" x14ac:dyDescent="0.2">
      <c r="Y61"/>
      <c r="AE61"/>
    </row>
    <row r="62" spans="25:31" x14ac:dyDescent="0.2">
      <c r="Y62"/>
      <c r="AE62"/>
    </row>
    <row r="63" spans="25:31" x14ac:dyDescent="0.2">
      <c r="Y63"/>
      <c r="AE63"/>
    </row>
    <row r="64" spans="25:31" x14ac:dyDescent="0.2">
      <c r="Y64"/>
      <c r="AE64"/>
    </row>
    <row r="65" spans="25:31" x14ac:dyDescent="0.2">
      <c r="Y65"/>
      <c r="AE65"/>
    </row>
    <row r="66" spans="25:31" x14ac:dyDescent="0.2">
      <c r="Y66"/>
      <c r="AE66"/>
    </row>
    <row r="67" spans="25:31" x14ac:dyDescent="0.2">
      <c r="Y67"/>
      <c r="AE67"/>
    </row>
    <row r="68" spans="25:31" x14ac:dyDescent="0.2">
      <c r="Y68"/>
      <c r="AE68"/>
    </row>
    <row r="69" spans="25:31" x14ac:dyDescent="0.2">
      <c r="Y69"/>
      <c r="AE69"/>
    </row>
    <row r="70" spans="25:31" x14ac:dyDescent="0.2">
      <c r="Y70"/>
      <c r="AE70"/>
    </row>
    <row r="71" spans="25:31" x14ac:dyDescent="0.2">
      <c r="Y71"/>
      <c r="AE71"/>
    </row>
    <row r="72" spans="25:31" x14ac:dyDescent="0.2">
      <c r="Y72"/>
      <c r="AE72"/>
    </row>
  </sheetData>
  <mergeCells count="20">
    <mergeCell ref="A2:B2"/>
    <mergeCell ref="C2:D2"/>
    <mergeCell ref="E2:M2"/>
    <mergeCell ref="N2:S2"/>
    <mergeCell ref="T2:Y2"/>
    <mergeCell ref="CG1:CJ1"/>
    <mergeCell ref="CB2:CF2"/>
    <mergeCell ref="Z2:AD2"/>
    <mergeCell ref="AE2:AH2"/>
    <mergeCell ref="AI2:AM2"/>
    <mergeCell ref="AN2:AQ2"/>
    <mergeCell ref="AR2:AV2"/>
    <mergeCell ref="AW2:BA2"/>
    <mergeCell ref="BB2:BF2"/>
    <mergeCell ref="BG2:BL2"/>
    <mergeCell ref="BM2:BQ2"/>
    <mergeCell ref="BR2:BW2"/>
    <mergeCell ref="BX2:CA2"/>
    <mergeCell ref="C1:BF1"/>
    <mergeCell ref="BG1:CF1"/>
  </mergeCells>
  <phoneticPr fontId="0" type="noConversion"/>
  <pageMargins left="0.78740157499999996" right="0.78740157499999996" top="0.984251969" bottom="0.984251969" header="0.4921259845" footer="0.4921259845"/>
  <pageSetup paperSize="9" orientation="portrait" horizont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3</vt:i4>
      </vt:variant>
    </vt:vector>
  </HeadingPairs>
  <TitlesOfParts>
    <vt:vector size="7" baseType="lpstr">
      <vt:lpstr>Stimmen und Mandate</vt:lpstr>
      <vt:lpstr>Stimmanteile und Veränderung</vt:lpstr>
      <vt:lpstr>Ergebnis letzte Wahl</vt:lpstr>
      <vt:lpstr>ErgebnisseGesamt</vt:lpstr>
      <vt:lpstr>'Ergebnis letzte Wahl'!Drucktitel</vt:lpstr>
      <vt:lpstr>'Stimmanteile und Veränderung'!Drucktitel</vt:lpstr>
      <vt:lpstr>'Stimmen und Mandate'!Drucktitel</vt:lpstr>
    </vt:vector>
  </TitlesOfParts>
  <Company>Landwirtschaftskammer OÖ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pucheve</dc:creator>
  <cp:lastModifiedBy>Mayr Michael</cp:lastModifiedBy>
  <cp:lastPrinted>2021-01-20T10:21:26Z</cp:lastPrinted>
  <dcterms:created xsi:type="dcterms:W3CDTF">2002-12-18T09:00:37Z</dcterms:created>
  <dcterms:modified xsi:type="dcterms:W3CDTF">2021-02-02T14:45:34Z</dcterms:modified>
</cp:coreProperties>
</file>