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\\ooe\dfs\Office\T_WAHL2021\GESCHUETZT\SAS-Ergebnisse\"/>
    </mc:Choice>
  </mc:AlternateContent>
  <bookViews>
    <workbookView xWindow="-15" yWindow="4305" windowWidth="25230" windowHeight="4320"/>
  </bookViews>
  <sheets>
    <sheet name="Stimmen und Mandate" sheetId="1" r:id="rId1"/>
    <sheet name="Stimmanteile und Veränderung" sheetId="17" r:id="rId2"/>
    <sheet name="Ergebnis letzte Wahl" sheetId="2" r:id="rId3"/>
    <sheet name="ErgebnisseGesamt" sheetId="18" state="hidden" r:id="rId4"/>
  </sheets>
  <definedNames>
    <definedName name="_xlnm.Print_Titles" localSheetId="2">'Ergebnis letzte Wahl'!$1:$5</definedName>
    <definedName name="_xlnm.Print_Titles" localSheetId="1">'Stimmanteile und Veränderung'!$1:$5</definedName>
    <definedName name="_xlnm.Print_Titles" localSheetId="0">'Stimmen und Mandate'!$1:$5</definedName>
  </definedNames>
  <calcPr calcId="162913"/>
</workbook>
</file>

<file path=xl/calcChain.xml><?xml version="1.0" encoding="utf-8"?>
<calcChain xmlns="http://schemas.openxmlformats.org/spreadsheetml/2006/main">
  <c r="AW2" i="18" l="1"/>
  <c r="AR2" i="18"/>
  <c r="AN2" i="18"/>
  <c r="CG1" i="18"/>
  <c r="BG1" i="18"/>
  <c r="C1" i="18"/>
  <c r="X17" i="1" l="1"/>
  <c r="W17" i="1"/>
  <c r="V17" i="1"/>
  <c r="U17" i="1"/>
  <c r="T17" i="1"/>
  <c r="X16" i="1"/>
  <c r="W16" i="1"/>
  <c r="V16" i="1"/>
  <c r="U16" i="1"/>
  <c r="T16" i="1"/>
  <c r="X15" i="1"/>
  <c r="W15" i="1"/>
  <c r="V15" i="1"/>
  <c r="U15" i="1"/>
  <c r="T15" i="1"/>
  <c r="X14" i="1"/>
  <c r="W14" i="1"/>
  <c r="V14" i="1"/>
  <c r="U14" i="1"/>
  <c r="T14" i="1"/>
  <c r="X13" i="1"/>
  <c r="W13" i="1"/>
  <c r="V13" i="1"/>
  <c r="U13" i="1"/>
  <c r="T13" i="1"/>
  <c r="X12" i="1"/>
  <c r="W12" i="1"/>
  <c r="V12" i="1"/>
  <c r="U12" i="1"/>
  <c r="T12" i="1"/>
  <c r="X11" i="1"/>
  <c r="W11" i="1"/>
  <c r="V11" i="1"/>
  <c r="U11" i="1"/>
  <c r="T11" i="1"/>
  <c r="X10" i="1"/>
  <c r="W10" i="1"/>
  <c r="V10" i="1"/>
  <c r="U10" i="1"/>
  <c r="T10" i="1"/>
  <c r="X9" i="1"/>
  <c r="W9" i="1"/>
  <c r="V9" i="1"/>
  <c r="U9" i="1"/>
  <c r="T9" i="1"/>
  <c r="X8" i="1"/>
  <c r="W8" i="1"/>
  <c r="V8" i="1"/>
  <c r="U8" i="1"/>
  <c r="T8" i="1"/>
  <c r="X7" i="1"/>
  <c r="W7" i="1"/>
  <c r="V7" i="1"/>
  <c r="U7" i="1"/>
  <c r="T7" i="1"/>
  <c r="X6" i="1"/>
  <c r="W6" i="1"/>
  <c r="V6" i="1"/>
  <c r="U6" i="1"/>
  <c r="T6" i="1"/>
  <c r="M6" i="1" l="1"/>
  <c r="A2" i="2" l="1"/>
  <c r="A1" i="2"/>
  <c r="C7" i="2" l="1"/>
  <c r="C8" i="2"/>
  <c r="C9" i="2"/>
  <c r="C10" i="2"/>
  <c r="C11" i="2"/>
  <c r="C12" i="2"/>
  <c r="C13" i="2"/>
  <c r="C14" i="2"/>
  <c r="C15" i="2"/>
  <c r="C16" i="2"/>
  <c r="A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B16" i="2"/>
  <c r="A16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B15" i="2"/>
  <c r="A15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B14" i="2"/>
  <c r="A14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B13" i="2"/>
  <c r="A13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B12" i="2"/>
  <c r="A12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B11" i="2"/>
  <c r="A11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B10" i="2"/>
  <c r="A10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B9" i="2"/>
  <c r="A9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B8" i="2"/>
  <c r="A8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B7" i="2"/>
  <c r="A7" i="2"/>
  <c r="Y6" i="2"/>
  <c r="X6" i="2"/>
  <c r="W6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/>
  <c r="R17" i="17"/>
  <c r="Q17" i="17"/>
  <c r="P17" i="17"/>
  <c r="O17" i="17"/>
  <c r="N17" i="17"/>
  <c r="M17" i="17"/>
  <c r="L17" i="17"/>
  <c r="K17" i="17"/>
  <c r="J17" i="17"/>
  <c r="I17" i="17"/>
  <c r="H17" i="17"/>
  <c r="G17" i="17"/>
  <c r="F17" i="17"/>
  <c r="E17" i="17"/>
  <c r="D17" i="17"/>
  <c r="C17" i="17"/>
  <c r="A17" i="17"/>
  <c r="B17" i="17"/>
  <c r="R16" i="17"/>
  <c r="Q16" i="17"/>
  <c r="P16" i="17"/>
  <c r="O16" i="17"/>
  <c r="N16" i="17"/>
  <c r="M16" i="17"/>
  <c r="L16" i="17"/>
  <c r="K16" i="17"/>
  <c r="J16" i="17"/>
  <c r="I16" i="17"/>
  <c r="H16" i="17"/>
  <c r="G16" i="17"/>
  <c r="F16" i="17"/>
  <c r="E16" i="17"/>
  <c r="D16" i="17"/>
  <c r="C16" i="17"/>
  <c r="B16" i="17"/>
  <c r="A16" i="17"/>
  <c r="R15" i="17"/>
  <c r="Q15" i="17"/>
  <c r="P15" i="17"/>
  <c r="O15" i="17"/>
  <c r="N15" i="17"/>
  <c r="M15" i="17"/>
  <c r="L15" i="17"/>
  <c r="K15" i="17"/>
  <c r="J15" i="17"/>
  <c r="I15" i="17"/>
  <c r="H15" i="17"/>
  <c r="G15" i="17"/>
  <c r="F15" i="17"/>
  <c r="E15" i="17"/>
  <c r="D15" i="17"/>
  <c r="C15" i="17"/>
  <c r="B15" i="17"/>
  <c r="A15" i="17"/>
  <c r="R14" i="17"/>
  <c r="Q14" i="17"/>
  <c r="P14" i="17"/>
  <c r="O14" i="17"/>
  <c r="N14" i="17"/>
  <c r="M14" i="17"/>
  <c r="L14" i="17"/>
  <c r="K14" i="17"/>
  <c r="J14" i="17"/>
  <c r="I14" i="17"/>
  <c r="H14" i="17"/>
  <c r="G14" i="17"/>
  <c r="F14" i="17"/>
  <c r="E14" i="17"/>
  <c r="D14" i="17"/>
  <c r="C14" i="17"/>
  <c r="B14" i="17"/>
  <c r="A14" i="17"/>
  <c r="R13" i="17"/>
  <c r="Q13" i="17"/>
  <c r="P13" i="17"/>
  <c r="O13" i="17"/>
  <c r="N13" i="17"/>
  <c r="M13" i="17"/>
  <c r="L13" i="17"/>
  <c r="K13" i="17"/>
  <c r="J13" i="17"/>
  <c r="I13" i="17"/>
  <c r="H13" i="17"/>
  <c r="G13" i="17"/>
  <c r="F13" i="17"/>
  <c r="E13" i="17"/>
  <c r="D13" i="17"/>
  <c r="C13" i="17"/>
  <c r="B13" i="17"/>
  <c r="A13" i="17"/>
  <c r="R12" i="17"/>
  <c r="Q12" i="17"/>
  <c r="P12" i="17"/>
  <c r="O12" i="17"/>
  <c r="N12" i="17"/>
  <c r="M12" i="17"/>
  <c r="L12" i="17"/>
  <c r="K12" i="17"/>
  <c r="J12" i="17"/>
  <c r="I12" i="17"/>
  <c r="H12" i="17"/>
  <c r="G12" i="17"/>
  <c r="F12" i="17"/>
  <c r="E12" i="17"/>
  <c r="D12" i="17"/>
  <c r="C12" i="17"/>
  <c r="B12" i="17"/>
  <c r="A12" i="17"/>
  <c r="R11" i="17"/>
  <c r="Q11" i="17"/>
  <c r="P11" i="17"/>
  <c r="O11" i="17"/>
  <c r="N11" i="17"/>
  <c r="M11" i="17"/>
  <c r="L11" i="17"/>
  <c r="K11" i="17"/>
  <c r="J11" i="17"/>
  <c r="I11" i="17"/>
  <c r="H11" i="17"/>
  <c r="G11" i="17"/>
  <c r="F11" i="17"/>
  <c r="E11" i="17"/>
  <c r="D11" i="17"/>
  <c r="C11" i="17"/>
  <c r="B11" i="17"/>
  <c r="A11" i="17"/>
  <c r="R10" i="17"/>
  <c r="Q10" i="17"/>
  <c r="P10" i="17"/>
  <c r="O10" i="17"/>
  <c r="N10" i="17"/>
  <c r="M10" i="17"/>
  <c r="L10" i="17"/>
  <c r="K10" i="17"/>
  <c r="J10" i="17"/>
  <c r="I10" i="17"/>
  <c r="H10" i="17"/>
  <c r="G10" i="17"/>
  <c r="F10" i="17"/>
  <c r="E10" i="17"/>
  <c r="D10" i="17"/>
  <c r="C10" i="17"/>
  <c r="B10" i="17"/>
  <c r="A10" i="17"/>
  <c r="R9" i="17"/>
  <c r="Q9" i="17"/>
  <c r="P9" i="17"/>
  <c r="O9" i="17"/>
  <c r="N9" i="17"/>
  <c r="M9" i="17"/>
  <c r="L9" i="17"/>
  <c r="K9" i="17"/>
  <c r="J9" i="17"/>
  <c r="I9" i="17"/>
  <c r="H9" i="17"/>
  <c r="G9" i="17"/>
  <c r="F9" i="17"/>
  <c r="E9" i="17"/>
  <c r="D9" i="17"/>
  <c r="C9" i="17"/>
  <c r="B9" i="17"/>
  <c r="A9" i="17"/>
  <c r="R8" i="17"/>
  <c r="Q8" i="17"/>
  <c r="P8" i="17"/>
  <c r="O8" i="17"/>
  <c r="N8" i="17"/>
  <c r="M8" i="17"/>
  <c r="L8" i="17"/>
  <c r="K8" i="17"/>
  <c r="J8" i="17"/>
  <c r="I8" i="17"/>
  <c r="H8" i="17"/>
  <c r="G8" i="17"/>
  <c r="F8" i="17"/>
  <c r="E8" i="17"/>
  <c r="D8" i="17"/>
  <c r="C8" i="17"/>
  <c r="B8" i="17"/>
  <c r="A8" i="17"/>
  <c r="R7" i="17"/>
  <c r="Q7" i="17"/>
  <c r="P7" i="17"/>
  <c r="O7" i="17"/>
  <c r="N7" i="17"/>
  <c r="M7" i="17"/>
  <c r="L7" i="17"/>
  <c r="K7" i="17"/>
  <c r="J7" i="17"/>
  <c r="I7" i="17"/>
  <c r="H7" i="17"/>
  <c r="G7" i="17"/>
  <c r="F7" i="17"/>
  <c r="E7" i="17"/>
  <c r="D7" i="17"/>
  <c r="C7" i="17"/>
  <c r="B7" i="17"/>
  <c r="A7" i="17"/>
  <c r="R6" i="17"/>
  <c r="Q6" i="17"/>
  <c r="P6" i="17"/>
  <c r="O6" i="17"/>
  <c r="N6" i="17"/>
  <c r="M6" i="17"/>
  <c r="L6" i="17"/>
  <c r="K6" i="17"/>
  <c r="J6" i="17"/>
  <c r="I6" i="17"/>
  <c r="H6" i="17"/>
  <c r="G6" i="17"/>
  <c r="F6" i="17"/>
  <c r="E6" i="17"/>
  <c r="D6" i="17"/>
  <c r="A1" i="17"/>
  <c r="A1" i="1"/>
  <c r="R18" i="1" l="1"/>
  <c r="Q18" i="1"/>
  <c r="P18" i="1"/>
  <c r="O18" i="1"/>
  <c r="N18" i="1"/>
  <c r="D22" i="1" l="1"/>
  <c r="E22" i="1"/>
  <c r="A22" i="1"/>
  <c r="E21" i="1"/>
  <c r="D21" i="1"/>
  <c r="A21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S6" i="1"/>
  <c r="R6" i="1"/>
  <c r="Q6" i="1"/>
  <c r="P6" i="1"/>
  <c r="O6" i="1"/>
  <c r="N6" i="1"/>
  <c r="L6" i="1"/>
  <c r="K6" i="1"/>
  <c r="J6" i="1"/>
  <c r="I6" i="1"/>
  <c r="H6" i="1"/>
  <c r="G6" i="1"/>
  <c r="F6" i="1"/>
  <c r="E6" i="1"/>
  <c r="D6" i="1"/>
  <c r="R4" i="2" l="1"/>
  <c r="C4" i="2"/>
  <c r="K4" i="17"/>
  <c r="C4" i="17"/>
  <c r="A2" i="17"/>
  <c r="C4" i="1"/>
  <c r="A2" i="1"/>
  <c r="A6" i="2" l="1"/>
  <c r="B6" i="2"/>
  <c r="A6" i="17"/>
  <c r="B6" i="17"/>
  <c r="C6" i="17"/>
  <c r="A6" i="1"/>
  <c r="B6" i="1"/>
  <c r="C6" i="1"/>
  <c r="A17" i="1"/>
  <c r="M18" i="1"/>
  <c r="A20" i="17"/>
  <c r="D20" i="17"/>
  <c r="E20" i="17"/>
  <c r="A21" i="17"/>
  <c r="D21" i="17"/>
  <c r="E21" i="17"/>
</calcChain>
</file>

<file path=xl/sharedStrings.xml><?xml version="1.0" encoding="utf-8"?>
<sst xmlns="http://schemas.openxmlformats.org/spreadsheetml/2006/main" count="236" uniqueCount="83">
  <si>
    <t>Nr.</t>
  </si>
  <si>
    <t>abgeg. Stimmen</t>
  </si>
  <si>
    <t>ungült. Stimmen</t>
  </si>
  <si>
    <t>gült. Stimmen</t>
  </si>
  <si>
    <t>FB</t>
  </si>
  <si>
    <t>SPÖ</t>
  </si>
  <si>
    <t>GRÜNE</t>
  </si>
  <si>
    <t>Mandate ohne Los</t>
  </si>
  <si>
    <t>Mandate durch Los</t>
  </si>
  <si>
    <t>Mandate insgesamt:</t>
  </si>
  <si>
    <t>eingelangt:</t>
  </si>
  <si>
    <t>Anzahl</t>
  </si>
  <si>
    <t>%</t>
  </si>
  <si>
    <t>Ortsbauernschaft(en)</t>
  </si>
  <si>
    <t>von</t>
  </si>
  <si>
    <t>Wahlberechtigte</t>
  </si>
  <si>
    <t>Ortsbauernschaft</t>
  </si>
  <si>
    <t>Wahl- beteilig.</t>
  </si>
  <si>
    <t>eingelangte Ergebnisse</t>
  </si>
  <si>
    <t>Stimmen</t>
  </si>
  <si>
    <t>Mandate</t>
  </si>
  <si>
    <t>Losentscheidung</t>
  </si>
  <si>
    <t>Prozent</t>
  </si>
  <si>
    <t>Prozent Parteien</t>
  </si>
  <si>
    <t>OB_NR</t>
  </si>
  <si>
    <t>IN (OB)</t>
  </si>
  <si>
    <t>MAX (OB)</t>
  </si>
  <si>
    <t>OB %</t>
  </si>
  <si>
    <t>IN (WB)</t>
  </si>
  <si>
    <t>WB %</t>
  </si>
  <si>
    <t>abge-geben</t>
  </si>
  <si>
    <t>ungueltig</t>
  </si>
  <si>
    <t>gueltig</t>
  </si>
  <si>
    <t>gesamt</t>
  </si>
  <si>
    <t>Los</t>
  </si>
  <si>
    <t>Wahlbe-rechtigte</t>
  </si>
  <si>
    <t>abgegeben</t>
  </si>
  <si>
    <t xml:space="preserve">   </t>
  </si>
  <si>
    <t>Wahl-berecht.</t>
  </si>
  <si>
    <t>Wahl-beteilig.</t>
  </si>
  <si>
    <t>Mandate insgesamt</t>
  </si>
  <si>
    <t>Ergebnis</t>
  </si>
  <si>
    <t>Version</t>
  </si>
  <si>
    <t>v_time</t>
  </si>
  <si>
    <t>Zeitpunkt</t>
  </si>
  <si>
    <t>UBV</t>
  </si>
  <si>
    <t>OÖBB</t>
  </si>
  <si>
    <t>WB</t>
  </si>
  <si>
    <t>Wahlkarten ausgegeben</t>
  </si>
  <si>
    <t>Wahlbe-teiligung</t>
  </si>
  <si>
    <t>Wahlbeteiligung WK</t>
  </si>
  <si>
    <t>Wahlbe-teiligung WK</t>
  </si>
  <si>
    <t>Wahltag</t>
  </si>
  <si>
    <t>Wahl-karten</t>
  </si>
  <si>
    <t>abgegeben Wahlkarten</t>
  </si>
  <si>
    <t xml:space="preserve">405       </t>
  </si>
  <si>
    <t>Bezirk Eferding</t>
  </si>
  <si>
    <t xml:space="preserve">40501     </t>
  </si>
  <si>
    <t>Alkoven</t>
  </si>
  <si>
    <t xml:space="preserve">40502     </t>
  </si>
  <si>
    <t>Aschach an der Donau</t>
  </si>
  <si>
    <t xml:space="preserve">40504     </t>
  </si>
  <si>
    <t>Fraham</t>
  </si>
  <si>
    <t xml:space="preserve">40505     </t>
  </si>
  <si>
    <t>Haibach ob der Donau</t>
  </si>
  <si>
    <t xml:space="preserve">40506     </t>
  </si>
  <si>
    <t>Hartkirchen</t>
  </si>
  <si>
    <t xml:space="preserve">40507     </t>
  </si>
  <si>
    <t>Hinzenbach</t>
  </si>
  <si>
    <t xml:space="preserve">40508     </t>
  </si>
  <si>
    <t>Prambachkirchen</t>
  </si>
  <si>
    <t xml:space="preserve">40509     </t>
  </si>
  <si>
    <t>Pupping - Eferding</t>
  </si>
  <si>
    <t xml:space="preserve">40510     </t>
  </si>
  <si>
    <t>Sankt Marienkirchen an d. Polsenz</t>
  </si>
  <si>
    <t xml:space="preserve">40511     </t>
  </si>
  <si>
    <t>Scharten</t>
  </si>
  <si>
    <t xml:space="preserve">40512     </t>
  </si>
  <si>
    <t>Stroheim</t>
  </si>
  <si>
    <t xml:space="preserve">Ortsbauernschaft                                                                                    </t>
  </si>
  <si>
    <t xml:space="preserve">                              </t>
  </si>
  <si>
    <t xml:space="preserve">endgültiges Endergebnis                                                                             </t>
  </si>
  <si>
    <t xml:space="preserve">Stand: 02FEB21:15:44:25 Uhr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</si>
</sst>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.5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93">
    <xf numFmtId="0" fontId="0" fillId="0" borderId="0" xfId="0"/>
    <xf numFmtId="0" fontId="6" fillId="0" borderId="0" xfId="0" applyFont="1" applyFill="1" applyAlignment="1">
      <alignment vertical="center" wrapText="1"/>
    </xf>
    <xf numFmtId="3" fontId="0" fillId="0" borderId="0" xfId="0" applyNumberFormat="1"/>
    <xf numFmtId="4" fontId="0" fillId="0" borderId="0" xfId="0" applyNumberFormat="1"/>
    <xf numFmtId="0" fontId="0" fillId="2" borderId="0" xfId="0" applyFill="1" applyBorder="1"/>
    <xf numFmtId="0" fontId="0" fillId="0" borderId="0" xfId="0" applyNumberFormat="1"/>
    <xf numFmtId="0" fontId="2" fillId="0" borderId="0" xfId="0" applyFont="1"/>
    <xf numFmtId="3" fontId="2" fillId="0" borderId="4" xfId="0" applyNumberFormat="1" applyFont="1" applyBorder="1"/>
    <xf numFmtId="0" fontId="2" fillId="0" borderId="4" xfId="0" applyFont="1" applyBorder="1" applyProtection="1"/>
    <xf numFmtId="0" fontId="2" fillId="0" borderId="5" xfId="0" applyFont="1" applyBorder="1" applyProtection="1"/>
    <xf numFmtId="0" fontId="2" fillId="0" borderId="6" xfId="0" applyNumberFormat="1" applyFont="1" applyBorder="1" applyAlignment="1">
      <alignment horizontal="left"/>
    </xf>
    <xf numFmtId="49" fontId="2" fillId="0" borderId="7" xfId="0" applyNumberFormat="1" applyFont="1" applyBorder="1" applyAlignment="1">
      <alignment horizontal="left"/>
    </xf>
    <xf numFmtId="3" fontId="2" fillId="0" borderId="8" xfId="0" applyNumberFormat="1" applyFont="1" applyBorder="1"/>
    <xf numFmtId="0" fontId="2" fillId="0" borderId="8" xfId="0" applyFont="1" applyBorder="1" applyProtection="1"/>
    <xf numFmtId="0" fontId="2" fillId="0" borderId="9" xfId="0" applyFont="1" applyBorder="1" applyProtection="1"/>
    <xf numFmtId="0" fontId="2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left" vertical="center" wrapText="1"/>
    </xf>
    <xf numFmtId="0" fontId="2" fillId="0" borderId="9" xfId="0" applyNumberFormat="1" applyFont="1" applyBorder="1"/>
    <xf numFmtId="0" fontId="2" fillId="0" borderId="5" xfId="0" applyNumberFormat="1" applyFont="1" applyBorder="1"/>
    <xf numFmtId="0" fontId="3" fillId="0" borderId="10" xfId="0" applyFont="1" applyBorder="1" applyAlignment="1">
      <alignment horizontal="centerContinuous" vertical="center" wrapText="1"/>
    </xf>
    <xf numFmtId="0" fontId="3" fillId="0" borderId="12" xfId="0" applyFont="1" applyBorder="1" applyAlignment="1">
      <alignment horizontal="centerContinuous" vertical="center" wrapText="1"/>
    </xf>
    <xf numFmtId="3" fontId="2" fillId="0" borderId="7" xfId="0" applyNumberFormat="1" applyFont="1" applyBorder="1"/>
    <xf numFmtId="3" fontId="2" fillId="0" borderId="9" xfId="0" applyNumberFormat="1" applyFont="1" applyBorder="1"/>
    <xf numFmtId="3" fontId="2" fillId="0" borderId="6" xfId="0" applyNumberFormat="1" applyFont="1" applyBorder="1"/>
    <xf numFmtId="3" fontId="2" fillId="0" borderId="5" xfId="0" applyNumberFormat="1" applyFont="1" applyBorder="1"/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4" xfId="0" applyNumberFormat="1" applyFont="1" applyBorder="1"/>
    <xf numFmtId="3" fontId="2" fillId="0" borderId="15" xfId="0" applyNumberFormat="1" applyFont="1" applyBorder="1"/>
    <xf numFmtId="0" fontId="2" fillId="0" borderId="7" xfId="0" applyFont="1" applyBorder="1" applyProtection="1"/>
    <xf numFmtId="0" fontId="2" fillId="0" borderId="6" xfId="0" applyFont="1" applyBorder="1" applyProtection="1"/>
    <xf numFmtId="0" fontId="2" fillId="3" borderId="16" xfId="0" applyNumberFormat="1" applyFont="1" applyFill="1" applyBorder="1" applyProtection="1"/>
    <xf numFmtId="0" fontId="2" fillId="3" borderId="3" xfId="0" applyNumberFormat="1" applyFont="1" applyFill="1" applyBorder="1" applyProtection="1"/>
    <xf numFmtId="0" fontId="2" fillId="3" borderId="3" xfId="0" applyFont="1" applyFill="1" applyBorder="1" applyProtection="1"/>
    <xf numFmtId="0" fontId="0" fillId="3" borderId="3" xfId="0" applyFill="1" applyBorder="1"/>
    <xf numFmtId="0" fontId="2" fillId="3" borderId="3" xfId="0" applyFont="1" applyFill="1" applyBorder="1" applyAlignment="1" applyProtection="1">
      <alignment horizontal="centerContinuous"/>
    </xf>
    <xf numFmtId="0" fontId="2" fillId="3" borderId="17" xfId="0" applyFont="1" applyFill="1" applyBorder="1" applyProtection="1"/>
    <xf numFmtId="3" fontId="2" fillId="0" borderId="11" xfId="0" applyNumberFormat="1" applyFont="1" applyBorder="1" applyProtection="1"/>
    <xf numFmtId="0" fontId="2" fillId="2" borderId="18" xfId="0" applyNumberFormat="1" applyFont="1" applyFill="1" applyBorder="1" applyProtection="1"/>
    <xf numFmtId="0" fontId="2" fillId="2" borderId="18" xfId="0" applyFont="1" applyFill="1" applyBorder="1" applyProtection="1"/>
    <xf numFmtId="0" fontId="0" fillId="2" borderId="18" xfId="0" applyFill="1" applyBorder="1"/>
    <xf numFmtId="0" fontId="2" fillId="2" borderId="18" xfId="0" applyFont="1" applyFill="1" applyBorder="1" applyAlignment="1" applyProtection="1">
      <alignment horizontal="centerContinuous"/>
    </xf>
    <xf numFmtId="0" fontId="4" fillId="2" borderId="18" xfId="0" applyFont="1" applyFill="1" applyBorder="1" applyProtection="1"/>
    <xf numFmtId="0" fontId="2" fillId="2" borderId="19" xfId="0" applyFont="1" applyFill="1" applyBorder="1" applyProtection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5" fillId="3" borderId="23" xfId="0" applyNumberFormat="1" applyFont="1" applyFill="1" applyBorder="1"/>
    <xf numFmtId="0" fontId="5" fillId="3" borderId="23" xfId="0" applyFont="1" applyFill="1" applyBorder="1"/>
    <xf numFmtId="0" fontId="5" fillId="3" borderId="23" xfId="0" applyFont="1" applyFill="1" applyBorder="1" applyAlignment="1">
      <alignment horizontal="right"/>
    </xf>
    <xf numFmtId="0" fontId="2" fillId="0" borderId="24" xfId="0" applyFont="1" applyBorder="1" applyAlignment="1">
      <alignment horizontal="center"/>
    </xf>
    <xf numFmtId="3" fontId="2" fillId="3" borderId="25" xfId="0" applyNumberFormat="1" applyFont="1" applyFill="1" applyBorder="1"/>
    <xf numFmtId="0" fontId="2" fillId="3" borderId="13" xfId="0" applyNumberFormat="1" applyFont="1" applyFill="1" applyBorder="1"/>
    <xf numFmtId="0" fontId="2" fillId="3" borderId="13" xfId="0" applyFont="1" applyFill="1" applyBorder="1"/>
    <xf numFmtId="3" fontId="2" fillId="3" borderId="13" xfId="0" applyNumberFormat="1" applyFont="1" applyFill="1" applyBorder="1"/>
    <xf numFmtId="2" fontId="2" fillId="0" borderId="15" xfId="0" applyNumberFormat="1" applyFont="1" applyBorder="1"/>
    <xf numFmtId="3" fontId="2" fillId="3" borderId="26" xfId="0" applyNumberFormat="1" applyFont="1" applyFill="1" applyBorder="1"/>
    <xf numFmtId="0" fontId="2" fillId="3" borderId="27" xfId="0" applyNumberFormat="1" applyFont="1" applyFill="1" applyBorder="1"/>
    <xf numFmtId="0" fontId="2" fillId="3" borderId="27" xfId="0" applyFont="1" applyFill="1" applyBorder="1"/>
    <xf numFmtId="3" fontId="2" fillId="3" borderId="27" xfId="0" applyNumberFormat="1" applyFont="1" applyFill="1" applyBorder="1"/>
    <xf numFmtId="2" fontId="2" fillId="0" borderId="28" xfId="0" applyNumberFormat="1" applyFont="1" applyBorder="1"/>
    <xf numFmtId="2" fontId="2" fillId="0" borderId="4" xfId="0" applyNumberFormat="1" applyFont="1" applyBorder="1"/>
    <xf numFmtId="2" fontId="2" fillId="0" borderId="5" xfId="0" applyNumberFormat="1" applyFont="1" applyBorder="1"/>
    <xf numFmtId="2" fontId="2" fillId="0" borderId="6" xfId="0" applyNumberFormat="1" applyFont="1" applyBorder="1"/>
    <xf numFmtId="49" fontId="2" fillId="0" borderId="7" xfId="0" applyNumberFormat="1" applyFont="1" applyBorder="1"/>
    <xf numFmtId="2" fontId="2" fillId="0" borderId="7" xfId="0" applyNumberFormat="1" applyFont="1" applyBorder="1"/>
    <xf numFmtId="2" fontId="2" fillId="0" borderId="8" xfId="0" applyNumberFormat="1" applyFont="1" applyBorder="1"/>
    <xf numFmtId="2" fontId="2" fillId="0" borderId="9" xfId="0" applyNumberFormat="1" applyFont="1" applyBorder="1"/>
    <xf numFmtId="0" fontId="2" fillId="0" borderId="10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left" vertical="center"/>
    </xf>
    <xf numFmtId="49" fontId="2" fillId="0" borderId="10" xfId="0" applyNumberFormat="1" applyFont="1" applyBorder="1" applyAlignment="1">
      <alignment horizontal="left"/>
    </xf>
    <xf numFmtId="0" fontId="2" fillId="0" borderId="12" xfId="0" applyNumberFormat="1" applyFont="1" applyBorder="1"/>
    <xf numFmtId="2" fontId="2" fillId="0" borderId="10" xfId="0" applyNumberFormat="1" applyFont="1" applyBorder="1"/>
    <xf numFmtId="2" fontId="2" fillId="0" borderId="11" xfId="0" applyNumberFormat="1" applyFont="1" applyBorder="1"/>
    <xf numFmtId="2" fontId="2" fillId="0" borderId="12" xfId="0" applyNumberFormat="1" applyFont="1" applyBorder="1"/>
    <xf numFmtId="2" fontId="2" fillId="2" borderId="18" xfId="0" applyNumberFormat="1" applyFont="1" applyFill="1" applyBorder="1"/>
    <xf numFmtId="2" fontId="2" fillId="2" borderId="19" xfId="0" applyNumberFormat="1" applyFont="1" applyFill="1" applyBorder="1"/>
    <xf numFmtId="0" fontId="5" fillId="3" borderId="24" xfId="0" applyFont="1" applyFill="1" applyBorder="1" applyAlignment="1">
      <alignment horizontal="center"/>
    </xf>
    <xf numFmtId="0" fontId="5" fillId="3" borderId="29" xfId="0" applyNumberFormat="1" applyFont="1" applyFill="1" applyBorder="1"/>
    <xf numFmtId="0" fontId="2" fillId="0" borderId="4" xfId="0" applyFont="1" applyBorder="1"/>
    <xf numFmtId="0" fontId="2" fillId="0" borderId="6" xfId="0" applyNumberFormat="1" applyFont="1" applyBorder="1" applyAlignment="1" applyProtection="1">
      <alignment horizontal="left"/>
    </xf>
    <xf numFmtId="49" fontId="2" fillId="0" borderId="10" xfId="0" applyNumberFormat="1" applyFont="1" applyBorder="1" applyAlignment="1" applyProtection="1">
      <alignment horizontal="left"/>
    </xf>
    <xf numFmtId="0" fontId="2" fillId="0" borderId="11" xfId="0" applyFont="1" applyBorder="1" applyAlignment="1" applyProtection="1"/>
    <xf numFmtId="49" fontId="2" fillId="0" borderId="7" xfId="0" applyNumberFormat="1" applyFont="1" applyBorder="1" applyAlignment="1" applyProtection="1">
      <alignment horizontal="left"/>
    </xf>
    <xf numFmtId="0" fontId="2" fillId="0" borderId="8" xfId="0" applyFont="1" applyBorder="1"/>
    <xf numFmtId="0" fontId="2" fillId="0" borderId="10" xfId="0" applyFont="1" applyBorder="1" applyAlignment="1" applyProtection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0" xfId="0" applyFont="1" applyBorder="1" applyAlignment="1" applyProtection="1">
      <alignment horizontal="left" vertical="center" wrapText="1"/>
    </xf>
    <xf numFmtId="0" fontId="2" fillId="0" borderId="31" xfId="0" applyNumberFormat="1" applyFont="1" applyBorder="1" applyProtection="1"/>
    <xf numFmtId="0" fontId="2" fillId="0" borderId="32" xfId="0" applyNumberFormat="1" applyFont="1" applyBorder="1" applyProtection="1"/>
    <xf numFmtId="0" fontId="2" fillId="0" borderId="12" xfId="0" applyFont="1" applyBorder="1" applyAlignment="1" applyProtection="1">
      <alignment horizontal="center" vertical="center" wrapText="1"/>
    </xf>
    <xf numFmtId="0" fontId="2" fillId="0" borderId="9" xfId="0" applyFont="1" applyBorder="1"/>
    <xf numFmtId="0" fontId="2" fillId="0" borderId="5" xfId="0" applyFont="1" applyBorder="1"/>
    <xf numFmtId="3" fontId="2" fillId="0" borderId="10" xfId="0" applyNumberFormat="1" applyFont="1" applyBorder="1" applyAlignment="1" applyProtection="1"/>
    <xf numFmtId="0" fontId="2" fillId="0" borderId="12" xfId="0" applyFont="1" applyBorder="1" applyAlignment="1" applyProtection="1"/>
    <xf numFmtId="0" fontId="2" fillId="0" borderId="10" xfId="0" applyFont="1" applyBorder="1" applyAlignment="1" applyProtection="1"/>
    <xf numFmtId="0" fontId="2" fillId="0" borderId="10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8" fillId="0" borderId="6" xfId="0" applyFont="1" applyBorder="1"/>
    <xf numFmtId="0" fontId="2" fillId="0" borderId="10" xfId="0" applyFont="1" applyBorder="1" applyAlignment="1">
      <alignment horizontal="center" vertical="center" wrapText="1"/>
    </xf>
    <xf numFmtId="0" fontId="2" fillId="0" borderId="12" xfId="0" applyNumberFormat="1" applyFont="1" applyBorder="1" applyAlignment="1" applyProtection="1"/>
    <xf numFmtId="0" fontId="2" fillId="0" borderId="1" xfId="0" applyFont="1" applyBorder="1" applyAlignment="1" applyProtection="1">
      <alignment horizontal="center"/>
    </xf>
    <xf numFmtId="0" fontId="2" fillId="0" borderId="0" xfId="0" applyFont="1" applyAlignment="1">
      <alignment vertical="center"/>
    </xf>
    <xf numFmtId="3" fontId="2" fillId="0" borderId="12" xfId="0" applyNumberFormat="1" applyFont="1" applyBorder="1" applyAlignment="1" applyProtection="1"/>
    <xf numFmtId="3" fontId="2" fillId="0" borderId="11" xfId="0" applyNumberFormat="1" applyFont="1" applyBorder="1" applyAlignment="1" applyProtection="1"/>
    <xf numFmtId="3" fontId="2" fillId="0" borderId="11" xfId="0" applyNumberFormat="1" applyFont="1" applyBorder="1" applyProtection="1">
      <protection locked="0"/>
    </xf>
    <xf numFmtId="4" fontId="2" fillId="0" borderId="7" xfId="0" applyNumberFormat="1" applyFont="1" applyBorder="1"/>
    <xf numFmtId="4" fontId="2" fillId="0" borderId="8" xfId="0" applyNumberFormat="1" applyFont="1" applyBorder="1"/>
    <xf numFmtId="4" fontId="2" fillId="0" borderId="9" xfId="0" applyNumberFormat="1" applyFont="1" applyBorder="1"/>
    <xf numFmtId="4" fontId="2" fillId="0" borderId="6" xfId="0" applyNumberFormat="1" applyFont="1" applyBorder="1"/>
    <xf numFmtId="4" fontId="2" fillId="0" borderId="4" xfId="0" applyNumberFormat="1" applyFont="1" applyBorder="1"/>
    <xf numFmtId="4" fontId="2" fillId="0" borderId="5" xfId="0" applyNumberFormat="1" applyFont="1" applyBorder="1"/>
    <xf numFmtId="4" fontId="2" fillId="0" borderId="10" xfId="0" applyNumberFormat="1" applyFont="1" applyBorder="1"/>
    <xf numFmtId="4" fontId="2" fillId="0" borderId="11" xfId="0" applyNumberFormat="1" applyFont="1" applyBorder="1"/>
    <xf numFmtId="4" fontId="2" fillId="0" borderId="12" xfId="0" applyNumberFormat="1" applyFont="1" applyBorder="1"/>
    <xf numFmtId="3" fontId="4" fillId="0" borderId="10" xfId="0" applyNumberFormat="1" applyFont="1" applyBorder="1" applyAlignment="1" applyProtection="1"/>
    <xf numFmtId="3" fontId="2" fillId="0" borderId="12" xfId="0" applyNumberFormat="1" applyFont="1" applyBorder="1" applyProtection="1"/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2" borderId="33" xfId="0" applyFont="1" applyFill="1" applyBorder="1" applyAlignment="1" applyProtection="1">
      <alignment vertical="center"/>
    </xf>
    <xf numFmtId="2" fontId="4" fillId="2" borderId="18" xfId="0" applyNumberFormat="1" applyFont="1" applyFill="1" applyBorder="1"/>
    <xf numFmtId="2" fontId="4" fillId="2" borderId="16" xfId="0" applyNumberFormat="1" applyFont="1" applyFill="1" applyBorder="1"/>
    <xf numFmtId="3" fontId="2" fillId="3" borderId="29" xfId="0" applyNumberFormat="1" applyFont="1" applyFill="1" applyBorder="1"/>
    <xf numFmtId="0" fontId="6" fillId="4" borderId="16" xfId="0" applyFont="1" applyFill="1" applyBorder="1" applyAlignment="1">
      <alignment vertical="center" wrapText="1"/>
    </xf>
    <xf numFmtId="0" fontId="6" fillId="4" borderId="17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3" fontId="1" fillId="0" borderId="0" xfId="0" applyNumberFormat="1" applyFont="1"/>
    <xf numFmtId="4" fontId="9" fillId="0" borderId="0" xfId="0" applyNumberFormat="1" applyFont="1"/>
    <xf numFmtId="0" fontId="1" fillId="0" borderId="0" xfId="0" applyFont="1"/>
    <xf numFmtId="0" fontId="9" fillId="0" borderId="0" xfId="0" applyFont="1"/>
    <xf numFmtId="49" fontId="0" fillId="7" borderId="0" xfId="0" applyNumberFormat="1" applyFill="1"/>
    <xf numFmtId="164" fontId="0" fillId="0" borderId="0" xfId="0" applyNumberFormat="1" applyAlignment="1">
      <alignment horizontal="center"/>
    </xf>
    <xf numFmtId="0" fontId="1" fillId="0" borderId="0" xfId="0" applyFont="1" applyAlignment="1"/>
    <xf numFmtId="22" fontId="0" fillId="0" borderId="0" xfId="0" applyNumberFormat="1" applyAlignment="1">
      <alignment horizontal="center"/>
    </xf>
    <xf numFmtId="0" fontId="7" fillId="0" borderId="0" xfId="0" applyNumberFormat="1" applyFont="1"/>
    <xf numFmtId="3" fontId="4" fillId="0" borderId="7" xfId="0" applyNumberFormat="1" applyFont="1" applyBorder="1"/>
    <xf numFmtId="3" fontId="4" fillId="0" borderId="6" xfId="0" applyNumberFormat="1" applyFont="1" applyBorder="1"/>
    <xf numFmtId="3" fontId="4" fillId="0" borderId="10" xfId="0" applyNumberFormat="1" applyFont="1" applyFill="1" applyBorder="1" applyProtection="1"/>
    <xf numFmtId="3" fontId="2" fillId="0" borderId="11" xfId="0" applyNumberFormat="1" applyFont="1" applyFill="1" applyBorder="1" applyProtection="1"/>
    <xf numFmtId="3" fontId="2" fillId="0" borderId="12" xfId="0" applyNumberFormat="1" applyFont="1" applyFill="1" applyBorder="1" applyProtection="1"/>
    <xf numFmtId="0" fontId="2" fillId="0" borderId="16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3" fontId="8" fillId="0" borderId="7" xfId="0" applyNumberFormat="1" applyFont="1" applyBorder="1"/>
    <xf numFmtId="49" fontId="2" fillId="0" borderId="30" xfId="0" applyNumberFormat="1" applyFont="1" applyBorder="1" applyProtection="1"/>
    <xf numFmtId="3" fontId="8" fillId="0" borderId="10" xfId="0" applyNumberFormat="1" applyFont="1" applyBorder="1" applyAlignment="1" applyProtection="1"/>
    <xf numFmtId="0" fontId="2" fillId="0" borderId="3" xfId="0" applyFont="1" applyFill="1" applyBorder="1" applyAlignment="1" applyProtection="1">
      <alignment horizontal="right"/>
    </xf>
    <xf numFmtId="0" fontId="2" fillId="0" borderId="1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7" fillId="8" borderId="33" xfId="0" applyFont="1" applyFill="1" applyBorder="1" applyAlignment="1">
      <alignment horizontal="center" vertical="center" wrapText="1"/>
    </xf>
    <xf numFmtId="0" fontId="7" fillId="8" borderId="18" xfId="0" applyFont="1" applyFill="1" applyBorder="1" applyAlignment="1">
      <alignment horizontal="center" vertical="center" wrapText="1"/>
    </xf>
    <xf numFmtId="0" fontId="7" fillId="8" borderId="19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3" xfId="0" applyFont="1" applyBorder="1"/>
    <xf numFmtId="0" fontId="7" fillId="0" borderId="17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164" fontId="6" fillId="5" borderId="16" xfId="0" applyNumberFormat="1" applyFont="1" applyFill="1" applyBorder="1" applyAlignment="1">
      <alignment horizontal="center" vertical="center" wrapText="1"/>
    </xf>
    <xf numFmtId="164" fontId="6" fillId="5" borderId="3" xfId="0" applyNumberFormat="1" applyFont="1" applyFill="1" applyBorder="1" applyAlignment="1">
      <alignment horizontal="center" vertical="center" wrapText="1"/>
    </xf>
    <xf numFmtId="164" fontId="6" fillId="5" borderId="17" xfId="0" applyNumberFormat="1" applyFont="1" applyFill="1" applyBorder="1" applyAlignment="1">
      <alignment horizontal="center" vertical="center" wrapText="1"/>
    </xf>
    <xf numFmtId="0" fontId="7" fillId="4" borderId="33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Larissa">
  <a:themeElements>
    <a:clrScheme name="LK-Standard">
      <a:dk1>
        <a:srgbClr val="000000"/>
      </a:dk1>
      <a:lt1>
        <a:srgbClr val="FFFFFF"/>
      </a:lt1>
      <a:dk2>
        <a:srgbClr val="000000"/>
      </a:dk2>
      <a:lt2>
        <a:srgbClr val="894F36"/>
      </a:lt2>
      <a:accent1>
        <a:srgbClr val="007A3B"/>
      </a:accent1>
      <a:accent2>
        <a:srgbClr val="A0A0A0"/>
      </a:accent2>
      <a:accent3>
        <a:srgbClr val="EBF1EB"/>
      </a:accent3>
      <a:accent4>
        <a:srgbClr val="000000"/>
      </a:accent4>
      <a:accent5>
        <a:srgbClr val="AABEAF"/>
      </a:accent5>
      <a:accent6>
        <a:srgbClr val="919191"/>
      </a:accent6>
      <a:hlink>
        <a:srgbClr val="0072BC"/>
      </a:hlink>
      <a:folHlink>
        <a:srgbClr val="0072BC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X22"/>
  <sheetViews>
    <sheetView tabSelected="1" zoomScaleNormal="100" workbookViewId="0">
      <pane ySplit="5" topLeftCell="A6" activePane="bottomLeft" state="frozen"/>
      <selection activeCell="F55" sqref="F55"/>
      <selection pane="bottomLeft" activeCell="A6" sqref="A6"/>
    </sheetView>
  </sheetViews>
  <sheetFormatPr baseColWidth="10" defaultRowHeight="12.75" x14ac:dyDescent="0.2"/>
  <cols>
    <col min="1" max="1" width="5.7109375" style="5" bestFit="1" customWidth="1"/>
    <col min="2" max="2" width="25.7109375" style="5" customWidth="1"/>
    <col min="3" max="8" width="6.7109375" customWidth="1"/>
    <col min="9" max="10" width="6.28515625" customWidth="1"/>
    <col min="11" max="11" width="5.28515625" customWidth="1"/>
    <col min="12" max="12" width="5.5703125" customWidth="1"/>
    <col min="13" max="19" width="3.7109375" customWidth="1"/>
    <col min="20" max="25" width="2.7109375" customWidth="1"/>
  </cols>
  <sheetData>
    <row r="1" spans="1:24" x14ac:dyDescent="0.2">
      <c r="A1" s="143" t="str">
        <f>"Landwirtschaftskammerwahl "&amp;TEXT(ErgebnisseGesamt!CG4,"TT. MMMM JJJJ")&amp;" - "&amp;TRIM(ErgebnisseGesamt!CH4)&amp;IF(MID(ErgebnisseGesamt!CH4,1,11)="vorläufiges"," ("&amp;TEXT(ErgebnisseGesamt!CJ4,"hh:mm")&amp;")","")</f>
        <v>Landwirtschaftskammerwahl 24. Jänner 2021 - endgültiges Endergebnis</v>
      </c>
    </row>
    <row r="2" spans="1:24" x14ac:dyDescent="0.2">
      <c r="A2" s="143" t="str">
        <f ca="1">ErgebnisseGesamt!B4&amp;" - " &amp; RIGHT(CELL("dateiname",A1),LEN(CELL("dateiname",A1))-SEARCH("]",CELL("dateiname",A1)))</f>
        <v>Bezirk Eferding - Stimmen und Mandate</v>
      </c>
    </row>
    <row r="4" spans="1:24" s="108" customFormat="1" ht="12.75" customHeight="1" x14ac:dyDescent="0.2">
      <c r="A4" s="123"/>
      <c r="B4" s="124"/>
      <c r="C4" s="149" t="str">
        <f>"Landwirtschaftskammerwahl " &amp; YEAR(ErgebnisseGesamt!CG4) &amp; " - Stimmen"</f>
        <v>Landwirtschaftskammerwahl 2021 - Stimmen</v>
      </c>
      <c r="D4" s="150"/>
      <c r="E4" s="150"/>
      <c r="F4" s="150"/>
      <c r="G4" s="150"/>
      <c r="H4" s="150"/>
      <c r="I4" s="150"/>
      <c r="J4" s="150"/>
      <c r="K4" s="150"/>
      <c r="L4" s="151"/>
      <c r="M4" s="156" t="s">
        <v>20</v>
      </c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8"/>
    </row>
    <row r="5" spans="1:24" ht="32.25" customHeight="1" x14ac:dyDescent="0.2">
      <c r="A5" s="15" t="s">
        <v>0</v>
      </c>
      <c r="B5" s="19" t="s">
        <v>16</v>
      </c>
      <c r="C5" s="22" t="s">
        <v>35</v>
      </c>
      <c r="D5" s="23" t="s">
        <v>53</v>
      </c>
      <c r="E5" s="28" t="s">
        <v>1</v>
      </c>
      <c r="F5" s="16" t="s">
        <v>2</v>
      </c>
      <c r="G5" s="29" t="s">
        <v>3</v>
      </c>
      <c r="H5" s="30" t="s">
        <v>46</v>
      </c>
      <c r="I5" s="17" t="s">
        <v>45</v>
      </c>
      <c r="J5" s="17" t="s">
        <v>4</v>
      </c>
      <c r="K5" s="17" t="s">
        <v>5</v>
      </c>
      <c r="L5" s="31" t="s">
        <v>6</v>
      </c>
      <c r="M5" s="156" t="s">
        <v>7</v>
      </c>
      <c r="N5" s="157"/>
      <c r="O5" s="157"/>
      <c r="P5" s="157"/>
      <c r="Q5" s="157"/>
      <c r="R5" s="158"/>
      <c r="S5" s="32" t="s">
        <v>34</v>
      </c>
      <c r="T5" s="159" t="s">
        <v>8</v>
      </c>
      <c r="U5" s="160"/>
      <c r="V5" s="160"/>
      <c r="W5" s="160"/>
      <c r="X5" s="161"/>
    </row>
    <row r="6" spans="1:24" ht="12.75" customHeight="1" x14ac:dyDescent="0.2">
      <c r="A6" s="11" t="str">
        <f>ErgebnisseGesamt!A5</f>
        <v xml:space="preserve">40501     </v>
      </c>
      <c r="B6" s="20" t="str">
        <f>ErgebnisseGesamt!B5</f>
        <v>Alkoven</v>
      </c>
      <c r="C6" s="24">
        <f>ErgebnisseGesamt!C5</f>
        <v>419</v>
      </c>
      <c r="D6" s="25">
        <f>ErgebnisseGesamt!D5</f>
        <v>75</v>
      </c>
      <c r="E6" s="24">
        <f>ErgebnisseGesamt!E5</f>
        <v>240</v>
      </c>
      <c r="F6" s="12">
        <f>ErgebnisseGesamt!G5</f>
        <v>1</v>
      </c>
      <c r="G6" s="25">
        <f>ErgebnisseGesamt!H5</f>
        <v>239</v>
      </c>
      <c r="H6" s="24">
        <f>ErgebnisseGesamt!I5</f>
        <v>177</v>
      </c>
      <c r="I6" s="12">
        <f>ErgebnisseGesamt!J5</f>
        <v>35</v>
      </c>
      <c r="J6" s="12">
        <f>ErgebnisseGesamt!K5</f>
        <v>14</v>
      </c>
      <c r="K6" s="12">
        <f>ErgebnisseGesamt!L5</f>
        <v>5</v>
      </c>
      <c r="L6" s="25">
        <f>ErgebnisseGesamt!M5</f>
        <v>8</v>
      </c>
      <c r="M6" s="144">
        <f>ErgebnisseGesamt!N5</f>
        <v>9</v>
      </c>
      <c r="N6" s="12">
        <f>ErgebnisseGesamt!O5</f>
        <v>8</v>
      </c>
      <c r="O6" s="12">
        <f>ErgebnisseGesamt!P5</f>
        <v>1</v>
      </c>
      <c r="P6" s="12">
        <f>ErgebnisseGesamt!Q5</f>
        <v>0</v>
      </c>
      <c r="Q6" s="12">
        <f>ErgebnisseGesamt!R5</f>
        <v>0</v>
      </c>
      <c r="R6" s="25">
        <f>ErgebnisseGesamt!S5</f>
        <v>0</v>
      </c>
      <c r="S6" s="33" t="str">
        <f>ErgebnisseGesamt!T5</f>
        <v xml:space="preserve">   </v>
      </c>
      <c r="T6" s="35" t="str">
        <f>IF(ISNUMBER(ErgebnisseGesamt!U5),ErgebnisseGesamt!U5,"")</f>
        <v/>
      </c>
      <c r="U6" s="13" t="str">
        <f>IF(ISNUMBER(ErgebnisseGesamt!V5),ErgebnisseGesamt!V5,"")</f>
        <v/>
      </c>
      <c r="V6" s="13" t="str">
        <f>IF(ISNUMBER(ErgebnisseGesamt!W5),ErgebnisseGesamt!W5,"")</f>
        <v/>
      </c>
      <c r="W6" s="13" t="str">
        <f>IF(ISNUMBER(ErgebnisseGesamt!X5),ErgebnisseGesamt!X5,"")</f>
        <v/>
      </c>
      <c r="X6" s="14" t="str">
        <f>IF(ISNUMBER(ErgebnisseGesamt!Y5),ErgebnisseGesamt!Y5,"")</f>
        <v/>
      </c>
    </row>
    <row r="7" spans="1:24" ht="12.75" customHeight="1" x14ac:dyDescent="0.2">
      <c r="A7" s="10" t="str">
        <f>ErgebnisseGesamt!A6</f>
        <v xml:space="preserve">40502     </v>
      </c>
      <c r="B7" s="21" t="str">
        <f>ErgebnisseGesamt!B6</f>
        <v>Aschach an der Donau</v>
      </c>
      <c r="C7" s="26">
        <f>ErgebnisseGesamt!C6</f>
        <v>61</v>
      </c>
      <c r="D7" s="27">
        <f>ErgebnisseGesamt!D6</f>
        <v>19</v>
      </c>
      <c r="E7" s="26">
        <f>ErgebnisseGesamt!E6</f>
        <v>42</v>
      </c>
      <c r="F7" s="7">
        <f>ErgebnisseGesamt!G6</f>
        <v>0</v>
      </c>
      <c r="G7" s="27">
        <f>ErgebnisseGesamt!H6</f>
        <v>42</v>
      </c>
      <c r="H7" s="26">
        <f>ErgebnisseGesamt!I6</f>
        <v>37</v>
      </c>
      <c r="I7" s="7">
        <f>ErgebnisseGesamt!J6</f>
        <v>3</v>
      </c>
      <c r="J7" s="7">
        <f>ErgebnisseGesamt!K6</f>
        <v>1</v>
      </c>
      <c r="K7" s="7">
        <f>ErgebnisseGesamt!L6</f>
        <v>0</v>
      </c>
      <c r="L7" s="27">
        <f>ErgebnisseGesamt!M6</f>
        <v>1</v>
      </c>
      <c r="M7" s="145">
        <f>ErgebnisseGesamt!N6</f>
        <v>7</v>
      </c>
      <c r="N7" s="7">
        <f>ErgebnisseGesamt!O6</f>
        <v>7</v>
      </c>
      <c r="O7" s="7">
        <f>ErgebnisseGesamt!P6</f>
        <v>0</v>
      </c>
      <c r="P7" s="7">
        <f>ErgebnisseGesamt!Q6</f>
        <v>0</v>
      </c>
      <c r="Q7" s="7">
        <f>ErgebnisseGesamt!R6</f>
        <v>0</v>
      </c>
      <c r="R7" s="27">
        <f>ErgebnisseGesamt!S6</f>
        <v>0</v>
      </c>
      <c r="S7" s="34" t="str">
        <f>ErgebnisseGesamt!T6</f>
        <v xml:space="preserve">   </v>
      </c>
      <c r="T7" s="36" t="str">
        <f>IF(ISNUMBER(ErgebnisseGesamt!U6),ErgebnisseGesamt!U6,"")</f>
        <v/>
      </c>
      <c r="U7" s="8" t="str">
        <f>IF(ISNUMBER(ErgebnisseGesamt!V6),ErgebnisseGesamt!V6,"")</f>
        <v/>
      </c>
      <c r="V7" s="8" t="str">
        <f>IF(ISNUMBER(ErgebnisseGesamt!W6),ErgebnisseGesamt!W6,"")</f>
        <v/>
      </c>
      <c r="W7" s="8" t="str">
        <f>IF(ISNUMBER(ErgebnisseGesamt!X6),ErgebnisseGesamt!X6,"")</f>
        <v/>
      </c>
      <c r="X7" s="9" t="str">
        <f>IF(ISNUMBER(ErgebnisseGesamt!Y6),ErgebnisseGesamt!Y6,"")</f>
        <v/>
      </c>
    </row>
    <row r="8" spans="1:24" ht="12.75" customHeight="1" x14ac:dyDescent="0.2">
      <c r="A8" s="10" t="str">
        <f>ErgebnisseGesamt!A7</f>
        <v xml:space="preserve">40504     </v>
      </c>
      <c r="B8" s="21" t="str">
        <f>ErgebnisseGesamt!B7</f>
        <v>Fraham</v>
      </c>
      <c r="C8" s="26">
        <f>ErgebnisseGesamt!C7</f>
        <v>234</v>
      </c>
      <c r="D8" s="27">
        <f>ErgebnisseGesamt!D7</f>
        <v>51</v>
      </c>
      <c r="E8" s="26">
        <f>ErgebnisseGesamt!E7</f>
        <v>120</v>
      </c>
      <c r="F8" s="7">
        <f>ErgebnisseGesamt!G7</f>
        <v>2</v>
      </c>
      <c r="G8" s="27">
        <f>ErgebnisseGesamt!H7</f>
        <v>118</v>
      </c>
      <c r="H8" s="26">
        <f>ErgebnisseGesamt!I7</f>
        <v>87</v>
      </c>
      <c r="I8" s="7">
        <f>ErgebnisseGesamt!J7</f>
        <v>17</v>
      </c>
      <c r="J8" s="7">
        <f>ErgebnisseGesamt!K7</f>
        <v>7</v>
      </c>
      <c r="K8" s="7">
        <f>ErgebnisseGesamt!L7</f>
        <v>2</v>
      </c>
      <c r="L8" s="27">
        <f>ErgebnisseGesamt!M7</f>
        <v>5</v>
      </c>
      <c r="M8" s="145">
        <f>ErgebnisseGesamt!N7</f>
        <v>7</v>
      </c>
      <c r="N8" s="7">
        <f>ErgebnisseGesamt!O7</f>
        <v>6</v>
      </c>
      <c r="O8" s="7">
        <f>ErgebnisseGesamt!P7</f>
        <v>1</v>
      </c>
      <c r="P8" s="7">
        <f>ErgebnisseGesamt!Q7</f>
        <v>0</v>
      </c>
      <c r="Q8" s="7">
        <f>ErgebnisseGesamt!R7</f>
        <v>0</v>
      </c>
      <c r="R8" s="27">
        <f>ErgebnisseGesamt!S7</f>
        <v>0</v>
      </c>
      <c r="S8" s="34" t="str">
        <f>ErgebnisseGesamt!T7</f>
        <v xml:space="preserve">   </v>
      </c>
      <c r="T8" s="36" t="str">
        <f>IF(ISNUMBER(ErgebnisseGesamt!U7),ErgebnisseGesamt!U7,"")</f>
        <v/>
      </c>
      <c r="U8" s="8" t="str">
        <f>IF(ISNUMBER(ErgebnisseGesamt!V7),ErgebnisseGesamt!V7,"")</f>
        <v/>
      </c>
      <c r="V8" s="8" t="str">
        <f>IF(ISNUMBER(ErgebnisseGesamt!W7),ErgebnisseGesamt!W7,"")</f>
        <v/>
      </c>
      <c r="W8" s="8" t="str">
        <f>IF(ISNUMBER(ErgebnisseGesamt!X7),ErgebnisseGesamt!X7,"")</f>
        <v/>
      </c>
      <c r="X8" s="9" t="str">
        <f>IF(ISNUMBER(ErgebnisseGesamt!Y7),ErgebnisseGesamt!Y7,"")</f>
        <v/>
      </c>
    </row>
    <row r="9" spans="1:24" ht="12.75" customHeight="1" x14ac:dyDescent="0.2">
      <c r="A9" s="10" t="str">
        <f>ErgebnisseGesamt!A8</f>
        <v xml:space="preserve">40505     </v>
      </c>
      <c r="B9" s="21" t="str">
        <f>ErgebnisseGesamt!B8</f>
        <v>Haibach ob der Donau</v>
      </c>
      <c r="C9" s="26">
        <f>ErgebnisseGesamt!C8</f>
        <v>303</v>
      </c>
      <c r="D9" s="27">
        <f>ErgebnisseGesamt!D8</f>
        <v>33</v>
      </c>
      <c r="E9" s="26">
        <f>ErgebnisseGesamt!E8</f>
        <v>108</v>
      </c>
      <c r="F9" s="7">
        <f>ErgebnisseGesamt!G8</f>
        <v>4</v>
      </c>
      <c r="G9" s="27">
        <f>ErgebnisseGesamt!H8</f>
        <v>104</v>
      </c>
      <c r="H9" s="26">
        <f>ErgebnisseGesamt!I8</f>
        <v>62</v>
      </c>
      <c r="I9" s="7">
        <f>ErgebnisseGesamt!J8</f>
        <v>11</v>
      </c>
      <c r="J9" s="7">
        <f>ErgebnisseGesamt!K8</f>
        <v>4</v>
      </c>
      <c r="K9" s="7">
        <f>ErgebnisseGesamt!L8</f>
        <v>10</v>
      </c>
      <c r="L9" s="27">
        <f>ErgebnisseGesamt!M8</f>
        <v>17</v>
      </c>
      <c r="M9" s="145">
        <f>ErgebnisseGesamt!N8</f>
        <v>7</v>
      </c>
      <c r="N9" s="7">
        <f>ErgebnisseGesamt!O8</f>
        <v>5</v>
      </c>
      <c r="O9" s="7">
        <f>ErgebnisseGesamt!P8</f>
        <v>1</v>
      </c>
      <c r="P9" s="7">
        <f>ErgebnisseGesamt!Q8</f>
        <v>0</v>
      </c>
      <c r="Q9" s="7">
        <f>ErgebnisseGesamt!R8</f>
        <v>0</v>
      </c>
      <c r="R9" s="27">
        <f>ErgebnisseGesamt!S8</f>
        <v>1</v>
      </c>
      <c r="S9" s="34" t="str">
        <f>ErgebnisseGesamt!T8</f>
        <v xml:space="preserve">   </v>
      </c>
      <c r="T9" s="36" t="str">
        <f>IF(ISNUMBER(ErgebnisseGesamt!U8),ErgebnisseGesamt!U8,"")</f>
        <v/>
      </c>
      <c r="U9" s="8" t="str">
        <f>IF(ISNUMBER(ErgebnisseGesamt!V8),ErgebnisseGesamt!V8,"")</f>
        <v/>
      </c>
      <c r="V9" s="8" t="str">
        <f>IF(ISNUMBER(ErgebnisseGesamt!W8),ErgebnisseGesamt!W8,"")</f>
        <v/>
      </c>
      <c r="W9" s="8" t="str">
        <f>IF(ISNUMBER(ErgebnisseGesamt!X8),ErgebnisseGesamt!X8,"")</f>
        <v/>
      </c>
      <c r="X9" s="9" t="str">
        <f>IF(ISNUMBER(ErgebnisseGesamt!Y8),ErgebnisseGesamt!Y8,"")</f>
        <v/>
      </c>
    </row>
    <row r="10" spans="1:24" ht="12.75" customHeight="1" x14ac:dyDescent="0.2">
      <c r="A10" s="10" t="str">
        <f>ErgebnisseGesamt!A9</f>
        <v xml:space="preserve">40506     </v>
      </c>
      <c r="B10" s="21" t="str">
        <f>ErgebnisseGesamt!B9</f>
        <v>Hartkirchen</v>
      </c>
      <c r="C10" s="26">
        <f>ErgebnisseGesamt!C9</f>
        <v>699</v>
      </c>
      <c r="D10" s="27">
        <f>ErgebnisseGesamt!D9</f>
        <v>91</v>
      </c>
      <c r="E10" s="26">
        <f>ErgebnisseGesamt!E9</f>
        <v>402</v>
      </c>
      <c r="F10" s="7">
        <f>ErgebnisseGesamt!G9</f>
        <v>4</v>
      </c>
      <c r="G10" s="27">
        <f>ErgebnisseGesamt!H9</f>
        <v>398</v>
      </c>
      <c r="H10" s="26">
        <f>ErgebnisseGesamt!I9</f>
        <v>226</v>
      </c>
      <c r="I10" s="7">
        <f>ErgebnisseGesamt!J9</f>
        <v>119</v>
      </c>
      <c r="J10" s="7">
        <f>ErgebnisseGesamt!K9</f>
        <v>24</v>
      </c>
      <c r="K10" s="7">
        <f>ErgebnisseGesamt!L9</f>
        <v>18</v>
      </c>
      <c r="L10" s="27">
        <f>ErgebnisseGesamt!M9</f>
        <v>11</v>
      </c>
      <c r="M10" s="145">
        <f>ErgebnisseGesamt!N9</f>
        <v>11</v>
      </c>
      <c r="N10" s="7">
        <f>ErgebnisseGesamt!O9</f>
        <v>7</v>
      </c>
      <c r="O10" s="7">
        <f>ErgebnisseGesamt!P9</f>
        <v>4</v>
      </c>
      <c r="P10" s="7">
        <f>ErgebnisseGesamt!Q9</f>
        <v>0</v>
      </c>
      <c r="Q10" s="7">
        <f>ErgebnisseGesamt!R9</f>
        <v>0</v>
      </c>
      <c r="R10" s="27">
        <f>ErgebnisseGesamt!S9</f>
        <v>0</v>
      </c>
      <c r="S10" s="34" t="str">
        <f>ErgebnisseGesamt!T9</f>
        <v xml:space="preserve">   </v>
      </c>
      <c r="T10" s="36" t="str">
        <f>IF(ISNUMBER(ErgebnisseGesamt!U9),ErgebnisseGesamt!U9,"")</f>
        <v/>
      </c>
      <c r="U10" s="8" t="str">
        <f>IF(ISNUMBER(ErgebnisseGesamt!V9),ErgebnisseGesamt!V9,"")</f>
        <v/>
      </c>
      <c r="V10" s="8" t="str">
        <f>IF(ISNUMBER(ErgebnisseGesamt!W9),ErgebnisseGesamt!W9,"")</f>
        <v/>
      </c>
      <c r="W10" s="8" t="str">
        <f>IF(ISNUMBER(ErgebnisseGesamt!X9),ErgebnisseGesamt!X9,"")</f>
        <v/>
      </c>
      <c r="X10" s="9" t="str">
        <f>IF(ISNUMBER(ErgebnisseGesamt!Y9),ErgebnisseGesamt!Y9,"")</f>
        <v/>
      </c>
    </row>
    <row r="11" spans="1:24" ht="12.75" customHeight="1" x14ac:dyDescent="0.2">
      <c r="A11" s="10" t="str">
        <f>ErgebnisseGesamt!A10</f>
        <v xml:space="preserve">40507     </v>
      </c>
      <c r="B11" s="21" t="str">
        <f>ErgebnisseGesamt!B10</f>
        <v>Hinzenbach</v>
      </c>
      <c r="C11" s="26">
        <f>ErgebnisseGesamt!C10</f>
        <v>241</v>
      </c>
      <c r="D11" s="27">
        <f>ErgebnisseGesamt!D10</f>
        <v>25</v>
      </c>
      <c r="E11" s="26">
        <f>ErgebnisseGesamt!E10</f>
        <v>113</v>
      </c>
      <c r="F11" s="7">
        <f>ErgebnisseGesamt!G10</f>
        <v>0</v>
      </c>
      <c r="G11" s="27">
        <f>ErgebnisseGesamt!H10</f>
        <v>113</v>
      </c>
      <c r="H11" s="26">
        <f>ErgebnisseGesamt!I10</f>
        <v>91</v>
      </c>
      <c r="I11" s="7">
        <f>ErgebnisseGesamt!J10</f>
        <v>10</v>
      </c>
      <c r="J11" s="7">
        <f>ErgebnisseGesamt!K10</f>
        <v>6</v>
      </c>
      <c r="K11" s="7">
        <f>ErgebnisseGesamt!L10</f>
        <v>0</v>
      </c>
      <c r="L11" s="27">
        <f>ErgebnisseGesamt!M10</f>
        <v>6</v>
      </c>
      <c r="M11" s="145">
        <f>ErgebnisseGesamt!N10</f>
        <v>7</v>
      </c>
      <c r="N11" s="7">
        <f>ErgebnisseGesamt!O10</f>
        <v>7</v>
      </c>
      <c r="O11" s="7">
        <f>ErgebnisseGesamt!P10</f>
        <v>0</v>
      </c>
      <c r="P11" s="7">
        <f>ErgebnisseGesamt!Q10</f>
        <v>0</v>
      </c>
      <c r="Q11" s="7">
        <f>ErgebnisseGesamt!R10</f>
        <v>0</v>
      </c>
      <c r="R11" s="27">
        <f>ErgebnisseGesamt!S10</f>
        <v>0</v>
      </c>
      <c r="S11" s="34" t="str">
        <f>ErgebnisseGesamt!T10</f>
        <v xml:space="preserve">   </v>
      </c>
      <c r="T11" s="36" t="str">
        <f>IF(ISNUMBER(ErgebnisseGesamt!U10),ErgebnisseGesamt!U10,"")</f>
        <v/>
      </c>
      <c r="U11" s="8" t="str">
        <f>IF(ISNUMBER(ErgebnisseGesamt!V10),ErgebnisseGesamt!V10,"")</f>
        <v/>
      </c>
      <c r="V11" s="8" t="str">
        <f>IF(ISNUMBER(ErgebnisseGesamt!W10),ErgebnisseGesamt!W10,"")</f>
        <v/>
      </c>
      <c r="W11" s="8" t="str">
        <f>IF(ISNUMBER(ErgebnisseGesamt!X10),ErgebnisseGesamt!X10,"")</f>
        <v/>
      </c>
      <c r="X11" s="9" t="str">
        <f>IF(ISNUMBER(ErgebnisseGesamt!Y10),ErgebnisseGesamt!Y10,"")</f>
        <v/>
      </c>
    </row>
    <row r="12" spans="1:24" ht="12.75" customHeight="1" x14ac:dyDescent="0.2">
      <c r="A12" s="10" t="str">
        <f>ErgebnisseGesamt!A11</f>
        <v xml:space="preserve">40508     </v>
      </c>
      <c r="B12" s="21" t="str">
        <f>ErgebnisseGesamt!B11</f>
        <v>Prambachkirchen</v>
      </c>
      <c r="C12" s="26">
        <f>ErgebnisseGesamt!C11</f>
        <v>451</v>
      </c>
      <c r="D12" s="27">
        <f>ErgebnisseGesamt!D11</f>
        <v>92</v>
      </c>
      <c r="E12" s="26">
        <f>ErgebnisseGesamt!E11</f>
        <v>277</v>
      </c>
      <c r="F12" s="7">
        <f>ErgebnisseGesamt!G11</f>
        <v>2</v>
      </c>
      <c r="G12" s="27">
        <f>ErgebnisseGesamt!H11</f>
        <v>275</v>
      </c>
      <c r="H12" s="26">
        <f>ErgebnisseGesamt!I11</f>
        <v>162</v>
      </c>
      <c r="I12" s="7">
        <f>ErgebnisseGesamt!J11</f>
        <v>57</v>
      </c>
      <c r="J12" s="7">
        <f>ErgebnisseGesamt!K11</f>
        <v>24</v>
      </c>
      <c r="K12" s="7">
        <f>ErgebnisseGesamt!L11</f>
        <v>7</v>
      </c>
      <c r="L12" s="27">
        <f>ErgebnisseGesamt!M11</f>
        <v>25</v>
      </c>
      <c r="M12" s="145">
        <f>ErgebnisseGesamt!N11</f>
        <v>9</v>
      </c>
      <c r="N12" s="7">
        <f>ErgebnisseGesamt!O11</f>
        <v>6</v>
      </c>
      <c r="O12" s="7">
        <f>ErgebnisseGesamt!P11</f>
        <v>2</v>
      </c>
      <c r="P12" s="7">
        <f>ErgebnisseGesamt!Q11</f>
        <v>0</v>
      </c>
      <c r="Q12" s="7">
        <f>ErgebnisseGesamt!R11</f>
        <v>0</v>
      </c>
      <c r="R12" s="27">
        <f>ErgebnisseGesamt!S11</f>
        <v>1</v>
      </c>
      <c r="S12" s="34" t="str">
        <f>ErgebnisseGesamt!T11</f>
        <v xml:space="preserve">   </v>
      </c>
      <c r="T12" s="36" t="str">
        <f>IF(ISNUMBER(ErgebnisseGesamt!U11),ErgebnisseGesamt!U11,"")</f>
        <v/>
      </c>
      <c r="U12" s="8" t="str">
        <f>IF(ISNUMBER(ErgebnisseGesamt!V11),ErgebnisseGesamt!V11,"")</f>
        <v/>
      </c>
      <c r="V12" s="8" t="str">
        <f>IF(ISNUMBER(ErgebnisseGesamt!W11),ErgebnisseGesamt!W11,"")</f>
        <v/>
      </c>
      <c r="W12" s="8" t="str">
        <f>IF(ISNUMBER(ErgebnisseGesamt!X11),ErgebnisseGesamt!X11,"")</f>
        <v/>
      </c>
      <c r="X12" s="9" t="str">
        <f>IF(ISNUMBER(ErgebnisseGesamt!Y11),ErgebnisseGesamt!Y11,"")</f>
        <v/>
      </c>
    </row>
    <row r="13" spans="1:24" ht="12.75" customHeight="1" x14ac:dyDescent="0.2">
      <c r="A13" s="10" t="str">
        <f>ErgebnisseGesamt!A12</f>
        <v xml:space="preserve">40509     </v>
      </c>
      <c r="B13" s="21" t="str">
        <f>ErgebnisseGesamt!B12</f>
        <v>Pupping - Eferding</v>
      </c>
      <c r="C13" s="26">
        <f>ErgebnisseGesamt!C12</f>
        <v>301</v>
      </c>
      <c r="D13" s="27">
        <f>ErgebnisseGesamt!D12</f>
        <v>37</v>
      </c>
      <c r="E13" s="26">
        <f>ErgebnisseGesamt!E12</f>
        <v>149</v>
      </c>
      <c r="F13" s="7">
        <f>ErgebnisseGesamt!G12</f>
        <v>0</v>
      </c>
      <c r="G13" s="27">
        <f>ErgebnisseGesamt!H12</f>
        <v>149</v>
      </c>
      <c r="H13" s="26">
        <f>ErgebnisseGesamt!I12</f>
        <v>105</v>
      </c>
      <c r="I13" s="7">
        <f>ErgebnisseGesamt!J12</f>
        <v>25</v>
      </c>
      <c r="J13" s="7">
        <f>ErgebnisseGesamt!K12</f>
        <v>14</v>
      </c>
      <c r="K13" s="7">
        <f>ErgebnisseGesamt!L12</f>
        <v>2</v>
      </c>
      <c r="L13" s="27">
        <f>ErgebnisseGesamt!M12</f>
        <v>3</v>
      </c>
      <c r="M13" s="145">
        <f>ErgebnisseGesamt!N12</f>
        <v>7</v>
      </c>
      <c r="N13" s="7">
        <f>ErgebnisseGesamt!O12</f>
        <v>6</v>
      </c>
      <c r="O13" s="7">
        <f>ErgebnisseGesamt!P12</f>
        <v>1</v>
      </c>
      <c r="P13" s="7">
        <f>ErgebnisseGesamt!Q12</f>
        <v>0</v>
      </c>
      <c r="Q13" s="7">
        <f>ErgebnisseGesamt!R12</f>
        <v>0</v>
      </c>
      <c r="R13" s="27">
        <f>ErgebnisseGesamt!S12</f>
        <v>0</v>
      </c>
      <c r="S13" s="34" t="str">
        <f>ErgebnisseGesamt!T12</f>
        <v xml:space="preserve">   </v>
      </c>
      <c r="T13" s="36" t="str">
        <f>IF(ISNUMBER(ErgebnisseGesamt!U12),ErgebnisseGesamt!U12,"")</f>
        <v/>
      </c>
      <c r="U13" s="8" t="str">
        <f>IF(ISNUMBER(ErgebnisseGesamt!V12),ErgebnisseGesamt!V12,"")</f>
        <v/>
      </c>
      <c r="V13" s="8" t="str">
        <f>IF(ISNUMBER(ErgebnisseGesamt!W12),ErgebnisseGesamt!W12,"")</f>
        <v/>
      </c>
      <c r="W13" s="8" t="str">
        <f>IF(ISNUMBER(ErgebnisseGesamt!X12),ErgebnisseGesamt!X12,"")</f>
        <v/>
      </c>
      <c r="X13" s="9" t="str">
        <f>IF(ISNUMBER(ErgebnisseGesamt!Y12),ErgebnisseGesamt!Y12,"")</f>
        <v/>
      </c>
    </row>
    <row r="14" spans="1:24" ht="12.75" customHeight="1" x14ac:dyDescent="0.2">
      <c r="A14" s="10" t="str">
        <f>ErgebnisseGesamt!A13</f>
        <v xml:space="preserve">40510     </v>
      </c>
      <c r="B14" s="21" t="str">
        <f>ErgebnisseGesamt!B13</f>
        <v>Sankt Marienkirchen an d. Polsenz</v>
      </c>
      <c r="C14" s="26">
        <f>ErgebnisseGesamt!C13</f>
        <v>369</v>
      </c>
      <c r="D14" s="27">
        <f>ErgebnisseGesamt!D13</f>
        <v>56</v>
      </c>
      <c r="E14" s="26">
        <f>ErgebnisseGesamt!E13</f>
        <v>224</v>
      </c>
      <c r="F14" s="7">
        <f>ErgebnisseGesamt!G13</f>
        <v>0</v>
      </c>
      <c r="G14" s="27">
        <f>ErgebnisseGesamt!H13</f>
        <v>224</v>
      </c>
      <c r="H14" s="26">
        <f>ErgebnisseGesamt!I13</f>
        <v>124</v>
      </c>
      <c r="I14" s="7">
        <f>ErgebnisseGesamt!J13</f>
        <v>42</v>
      </c>
      <c r="J14" s="7">
        <f>ErgebnisseGesamt!K13</f>
        <v>30</v>
      </c>
      <c r="K14" s="7">
        <f>ErgebnisseGesamt!L13</f>
        <v>9</v>
      </c>
      <c r="L14" s="27">
        <f>ErgebnisseGesamt!M13</f>
        <v>19</v>
      </c>
      <c r="M14" s="145">
        <f>ErgebnisseGesamt!N13</f>
        <v>7</v>
      </c>
      <c r="N14" s="7">
        <f>ErgebnisseGesamt!O13</f>
        <v>5</v>
      </c>
      <c r="O14" s="7">
        <f>ErgebnisseGesamt!P13</f>
        <v>1</v>
      </c>
      <c r="P14" s="7">
        <f>ErgebnisseGesamt!Q13</f>
        <v>1</v>
      </c>
      <c r="Q14" s="7">
        <f>ErgebnisseGesamt!R13</f>
        <v>0</v>
      </c>
      <c r="R14" s="27">
        <f>ErgebnisseGesamt!S13</f>
        <v>0</v>
      </c>
      <c r="S14" s="34" t="str">
        <f>ErgebnisseGesamt!T13</f>
        <v xml:space="preserve">   </v>
      </c>
      <c r="T14" s="36" t="str">
        <f>IF(ISNUMBER(ErgebnisseGesamt!U13),ErgebnisseGesamt!U13,"")</f>
        <v/>
      </c>
      <c r="U14" s="8" t="str">
        <f>IF(ISNUMBER(ErgebnisseGesamt!V13),ErgebnisseGesamt!V13,"")</f>
        <v/>
      </c>
      <c r="V14" s="8" t="str">
        <f>IF(ISNUMBER(ErgebnisseGesamt!W13),ErgebnisseGesamt!W13,"")</f>
        <v/>
      </c>
      <c r="W14" s="8" t="str">
        <f>IF(ISNUMBER(ErgebnisseGesamt!X13),ErgebnisseGesamt!X13,"")</f>
        <v/>
      </c>
      <c r="X14" s="9" t="str">
        <f>IF(ISNUMBER(ErgebnisseGesamt!Y13),ErgebnisseGesamt!Y13,"")</f>
        <v/>
      </c>
    </row>
    <row r="15" spans="1:24" ht="12.75" customHeight="1" x14ac:dyDescent="0.2">
      <c r="A15" s="10" t="str">
        <f>ErgebnisseGesamt!A14</f>
        <v xml:space="preserve">40511     </v>
      </c>
      <c r="B15" s="21" t="str">
        <f>ErgebnisseGesamt!B14</f>
        <v>Scharten</v>
      </c>
      <c r="C15" s="26">
        <f>ErgebnisseGesamt!C14</f>
        <v>222</v>
      </c>
      <c r="D15" s="27">
        <f>ErgebnisseGesamt!D14</f>
        <v>29</v>
      </c>
      <c r="E15" s="26">
        <f>ErgebnisseGesamt!E14</f>
        <v>112</v>
      </c>
      <c r="F15" s="7">
        <f>ErgebnisseGesamt!G14</f>
        <v>0</v>
      </c>
      <c r="G15" s="27">
        <f>ErgebnisseGesamt!H14</f>
        <v>112</v>
      </c>
      <c r="H15" s="26">
        <f>ErgebnisseGesamt!I14</f>
        <v>65</v>
      </c>
      <c r="I15" s="7">
        <f>ErgebnisseGesamt!J14</f>
        <v>36</v>
      </c>
      <c r="J15" s="7">
        <f>ErgebnisseGesamt!K14</f>
        <v>7</v>
      </c>
      <c r="K15" s="7">
        <f>ErgebnisseGesamt!L14</f>
        <v>1</v>
      </c>
      <c r="L15" s="27">
        <f>ErgebnisseGesamt!M14</f>
        <v>3</v>
      </c>
      <c r="M15" s="145">
        <f>ErgebnisseGesamt!N14</f>
        <v>7</v>
      </c>
      <c r="N15" s="7">
        <f>ErgebnisseGesamt!O14</f>
        <v>5</v>
      </c>
      <c r="O15" s="7">
        <f>ErgebnisseGesamt!P14</f>
        <v>2</v>
      </c>
      <c r="P15" s="7">
        <f>ErgebnisseGesamt!Q14</f>
        <v>0</v>
      </c>
      <c r="Q15" s="7">
        <f>ErgebnisseGesamt!R14</f>
        <v>0</v>
      </c>
      <c r="R15" s="27">
        <f>ErgebnisseGesamt!S14</f>
        <v>0</v>
      </c>
      <c r="S15" s="34" t="str">
        <f>ErgebnisseGesamt!T14</f>
        <v xml:space="preserve">   </v>
      </c>
      <c r="T15" s="36" t="str">
        <f>IF(ISNUMBER(ErgebnisseGesamt!U14),ErgebnisseGesamt!U14,"")</f>
        <v/>
      </c>
      <c r="U15" s="8" t="str">
        <f>IF(ISNUMBER(ErgebnisseGesamt!V14),ErgebnisseGesamt!V14,"")</f>
        <v/>
      </c>
      <c r="V15" s="8" t="str">
        <f>IF(ISNUMBER(ErgebnisseGesamt!W14),ErgebnisseGesamt!W14,"")</f>
        <v/>
      </c>
      <c r="W15" s="8" t="str">
        <f>IF(ISNUMBER(ErgebnisseGesamt!X14),ErgebnisseGesamt!X14,"")</f>
        <v/>
      </c>
      <c r="X15" s="9" t="str">
        <f>IF(ISNUMBER(ErgebnisseGesamt!Y14),ErgebnisseGesamt!Y14,"")</f>
        <v/>
      </c>
    </row>
    <row r="16" spans="1:24" ht="12.75" customHeight="1" x14ac:dyDescent="0.2">
      <c r="A16" s="10" t="str">
        <f>ErgebnisseGesamt!A15</f>
        <v xml:space="preserve">40512     </v>
      </c>
      <c r="B16" s="21" t="str">
        <f>ErgebnisseGesamt!B15</f>
        <v>Stroheim</v>
      </c>
      <c r="C16" s="26">
        <f>ErgebnisseGesamt!C15</f>
        <v>471</v>
      </c>
      <c r="D16" s="27">
        <f>ErgebnisseGesamt!D15</f>
        <v>114</v>
      </c>
      <c r="E16" s="26">
        <f>ErgebnisseGesamt!E15</f>
        <v>264</v>
      </c>
      <c r="F16" s="7">
        <f>ErgebnisseGesamt!G15</f>
        <v>1</v>
      </c>
      <c r="G16" s="27">
        <f>ErgebnisseGesamt!H15</f>
        <v>263</v>
      </c>
      <c r="H16" s="26">
        <f>ErgebnisseGesamt!I15</f>
        <v>142</v>
      </c>
      <c r="I16" s="7">
        <f>ErgebnisseGesamt!J15</f>
        <v>92</v>
      </c>
      <c r="J16" s="7">
        <f>ErgebnisseGesamt!K15</f>
        <v>7</v>
      </c>
      <c r="K16" s="7">
        <f>ErgebnisseGesamt!L15</f>
        <v>13</v>
      </c>
      <c r="L16" s="27">
        <f>ErgebnisseGesamt!M15</f>
        <v>9</v>
      </c>
      <c r="M16" s="145">
        <f>ErgebnisseGesamt!N15</f>
        <v>9</v>
      </c>
      <c r="N16" s="7">
        <f>ErgebnisseGesamt!O15</f>
        <v>6</v>
      </c>
      <c r="O16" s="7">
        <f>ErgebnisseGesamt!P15</f>
        <v>3</v>
      </c>
      <c r="P16" s="7">
        <f>ErgebnisseGesamt!Q15</f>
        <v>0</v>
      </c>
      <c r="Q16" s="7">
        <f>ErgebnisseGesamt!R15</f>
        <v>0</v>
      </c>
      <c r="R16" s="27">
        <f>ErgebnisseGesamt!S15</f>
        <v>0</v>
      </c>
      <c r="S16" s="34" t="str">
        <f>ErgebnisseGesamt!T15</f>
        <v xml:space="preserve">   </v>
      </c>
      <c r="T16" s="36" t="str">
        <f>IF(ISNUMBER(ErgebnisseGesamt!U15),ErgebnisseGesamt!U15,"")</f>
        <v/>
      </c>
      <c r="U16" s="8" t="str">
        <f>IF(ISNUMBER(ErgebnisseGesamt!V15),ErgebnisseGesamt!V15,"")</f>
        <v/>
      </c>
      <c r="V16" s="8" t="str">
        <f>IF(ISNUMBER(ErgebnisseGesamt!W15),ErgebnisseGesamt!W15,"")</f>
        <v/>
      </c>
      <c r="W16" s="8" t="str">
        <f>IF(ISNUMBER(ErgebnisseGesamt!X15),ErgebnisseGesamt!X15,"")</f>
        <v/>
      </c>
      <c r="X16" s="9" t="str">
        <f>IF(ISNUMBER(ErgebnisseGesamt!Y15),ErgebnisseGesamt!Y15,"")</f>
        <v/>
      </c>
    </row>
    <row r="17" spans="1:24" ht="12.75" customHeight="1" x14ac:dyDescent="0.2">
      <c r="A17" s="87" t="str">
        <f>ErgebnisseGesamt!A4</f>
        <v xml:space="preserve">405       </v>
      </c>
      <c r="B17" s="106" t="str">
        <f>ErgebnisseGesamt!B4</f>
        <v>Bezirk Eferding</v>
      </c>
      <c r="C17" s="99">
        <f>ErgebnisseGesamt!C4</f>
        <v>3771</v>
      </c>
      <c r="D17" s="109">
        <f>ErgebnisseGesamt!D4</f>
        <v>622</v>
      </c>
      <c r="E17" s="99">
        <f>ErgebnisseGesamt!E4</f>
        <v>2051</v>
      </c>
      <c r="F17" s="110">
        <f>ErgebnisseGesamt!G4</f>
        <v>14</v>
      </c>
      <c r="G17" s="109">
        <f>ErgebnisseGesamt!H4</f>
        <v>2037</v>
      </c>
      <c r="H17" s="99">
        <f>ErgebnisseGesamt!I4</f>
        <v>1278</v>
      </c>
      <c r="I17" s="110">
        <f>ErgebnisseGesamt!J4</f>
        <v>447</v>
      </c>
      <c r="J17" s="111">
        <f>ErgebnisseGesamt!K4</f>
        <v>138</v>
      </c>
      <c r="K17" s="110">
        <f>ErgebnisseGesamt!L4</f>
        <v>67</v>
      </c>
      <c r="L17" s="109">
        <f>ErgebnisseGesamt!M4</f>
        <v>107</v>
      </c>
      <c r="M17" s="121">
        <f>ErgebnisseGesamt!N4</f>
        <v>87</v>
      </c>
      <c r="N17" s="43">
        <f>ErgebnisseGesamt!O4</f>
        <v>68</v>
      </c>
      <c r="O17" s="43">
        <f>ErgebnisseGesamt!P4</f>
        <v>16</v>
      </c>
      <c r="P17" s="43">
        <f>ErgebnisseGesamt!Q4</f>
        <v>1</v>
      </c>
      <c r="Q17" s="43">
        <f>ErgebnisseGesamt!R4</f>
        <v>0</v>
      </c>
      <c r="R17" s="122">
        <f>ErgebnisseGesamt!S4</f>
        <v>2</v>
      </c>
      <c r="S17" s="107" t="str">
        <f>ErgebnisseGesamt!T4</f>
        <v xml:space="preserve">   </v>
      </c>
      <c r="T17" s="101" t="str">
        <f>IF(ISNUMBER(ErgebnisseGesamt!U4),ErgebnisseGesamt!U4,"")</f>
        <v/>
      </c>
      <c r="U17" s="88" t="str">
        <f>IF(ISNUMBER(ErgebnisseGesamt!V4),ErgebnisseGesamt!V4,"")</f>
        <v/>
      </c>
      <c r="V17" s="88" t="str">
        <f>IF(ISNUMBER(ErgebnisseGesamt!W4),ErgebnisseGesamt!W4,"")</f>
        <v/>
      </c>
      <c r="W17" s="88" t="str">
        <f>IF(ISNUMBER(ErgebnisseGesamt!X4),ErgebnisseGesamt!X4,"")</f>
        <v/>
      </c>
      <c r="X17" s="100" t="str">
        <f>IF(ISNUMBER(ErgebnisseGesamt!Y4),ErgebnisseGesamt!Y4,"")</f>
        <v/>
      </c>
    </row>
    <row r="18" spans="1:24" ht="12.75" customHeight="1" x14ac:dyDescent="0.2">
      <c r="A18" s="37"/>
      <c r="B18" s="38"/>
      <c r="C18" s="39"/>
      <c r="D18" s="39"/>
      <c r="E18" s="39"/>
      <c r="F18" s="39"/>
      <c r="G18" s="39"/>
      <c r="H18" s="39"/>
      <c r="I18" s="40"/>
      <c r="J18" s="41"/>
      <c r="L18" s="155" t="s">
        <v>9</v>
      </c>
      <c r="M18" s="146">
        <f>ErgebnisseGesamt!N4</f>
        <v>87</v>
      </c>
      <c r="N18" s="147">
        <f>ErgebnisseGesamt!Z4</f>
        <v>68</v>
      </c>
      <c r="O18" s="147">
        <f>ErgebnisseGesamt!AA4</f>
        <v>16</v>
      </c>
      <c r="P18" s="147">
        <f>ErgebnisseGesamt!AB4</f>
        <v>1</v>
      </c>
      <c r="Q18" s="147">
        <f>ErgebnisseGesamt!AC4</f>
        <v>0</v>
      </c>
      <c r="R18" s="148">
        <f>ErgebnisseGesamt!AD4</f>
        <v>2</v>
      </c>
      <c r="S18" s="39"/>
      <c r="T18" s="39"/>
      <c r="U18" s="39"/>
      <c r="V18" s="39"/>
      <c r="W18" s="39"/>
      <c r="X18" s="42"/>
    </row>
    <row r="19" spans="1:24" x14ac:dyDescent="0.2">
      <c r="A19" s="125"/>
      <c r="B19" s="44"/>
      <c r="C19" s="45"/>
      <c r="D19" s="45"/>
      <c r="E19" s="45"/>
      <c r="F19" s="45"/>
      <c r="G19" s="45"/>
      <c r="H19" s="46"/>
      <c r="I19" s="47"/>
      <c r="J19" s="47"/>
      <c r="K19" s="47"/>
      <c r="L19" s="47"/>
      <c r="M19" s="48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9"/>
    </row>
    <row r="20" spans="1:24" x14ac:dyDescent="0.2">
      <c r="A20" s="128"/>
      <c r="B20" s="53" t="s">
        <v>10</v>
      </c>
      <c r="C20" s="54"/>
      <c r="D20" s="55" t="s">
        <v>11</v>
      </c>
      <c r="E20" s="56" t="s">
        <v>12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50"/>
    </row>
    <row r="21" spans="1:24" x14ac:dyDescent="0.2">
      <c r="A21" s="57">
        <f>ErgebnisseGesamt!BB4</f>
        <v>11</v>
      </c>
      <c r="B21" s="58" t="s">
        <v>13</v>
      </c>
      <c r="C21" s="59" t="s">
        <v>14</v>
      </c>
      <c r="D21" s="60">
        <f>ErgebnisseGesamt!BC4</f>
        <v>11</v>
      </c>
      <c r="E21" s="61">
        <f>ErgebnisseGesamt!BD4</f>
        <v>100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50"/>
    </row>
    <row r="22" spans="1:24" x14ac:dyDescent="0.2">
      <c r="A22" s="62">
        <f>ErgebnisseGesamt!BE4</f>
        <v>3771</v>
      </c>
      <c r="B22" s="63" t="s">
        <v>15</v>
      </c>
      <c r="C22" s="64" t="s">
        <v>14</v>
      </c>
      <c r="D22" s="65">
        <f>ErgebnisseGesamt!C4</f>
        <v>3771</v>
      </c>
      <c r="E22" s="66">
        <f>ErgebnisseGesamt!BF4</f>
        <v>100</v>
      </c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2"/>
    </row>
  </sheetData>
  <mergeCells count="3">
    <mergeCell ref="M4:X4"/>
    <mergeCell ref="M5:R5"/>
    <mergeCell ref="T5:X5"/>
  </mergeCells>
  <phoneticPr fontId="5" type="noConversion"/>
  <printOptions horizontalCentered="1"/>
  <pageMargins left="0.39370078740157483" right="0.39370078740157483" top="0.6692913385826772" bottom="0.98425196850393704" header="0.59055118110236204" footer="0.51181102362204722"/>
  <pageSetup paperSize="9" orientation="landscape" r:id="rId1"/>
  <headerFooter alignWithMargins="0">
    <oddHeader>&amp;R&amp;G</oddHeader>
    <oddFooter>&amp;R&amp;8Seite &amp;P von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R21"/>
  <sheetViews>
    <sheetView workbookViewId="0">
      <pane ySplit="5" topLeftCell="A6" activePane="bottomLeft" state="frozen"/>
      <selection activeCell="A6" sqref="A6"/>
      <selection pane="bottomLeft" activeCell="A6" sqref="A6"/>
    </sheetView>
  </sheetViews>
  <sheetFormatPr baseColWidth="10" defaultRowHeight="12.75" x14ac:dyDescent="0.2"/>
  <cols>
    <col min="1" max="1" width="5.7109375" style="5" bestFit="1" customWidth="1"/>
    <col min="2" max="2" width="25.7109375" style="5" customWidth="1"/>
    <col min="3" max="18" width="6.42578125" customWidth="1"/>
  </cols>
  <sheetData>
    <row r="1" spans="1:18" x14ac:dyDescent="0.2">
      <c r="A1" s="143" t="str">
        <f>"Landwirtschaftskammerwahl "&amp;TEXT(ErgebnisseGesamt!CG4,"TT. MMMM JJJJ")&amp;" - "&amp;TRIM(ErgebnisseGesamt!CH4)&amp;IF(MID(ErgebnisseGesamt!CH4,1,11)="vorläufiges"," ("&amp;TEXT(ErgebnisseGesamt!CJ4,"hh:mm")&amp;")","")</f>
        <v>Landwirtschaftskammerwahl 24. Jänner 2021 - endgültiges Endergebnis</v>
      </c>
    </row>
    <row r="2" spans="1:18" x14ac:dyDescent="0.2">
      <c r="A2" s="143" t="str">
        <f ca="1">ErgebnisseGesamt!B4&amp;" - " &amp; RIGHT(CELL("dateiname",A1),LEN(CELL("dateiname",A1))-SEARCH("]",CELL("dateiname",A1)))</f>
        <v>Bezirk Eferding - Stimmanteile und Veränderung</v>
      </c>
    </row>
    <row r="4" spans="1:18" s="108" customFormat="1" ht="12.75" customHeight="1" x14ac:dyDescent="0.2">
      <c r="A4" s="123"/>
      <c r="B4" s="124"/>
      <c r="C4" s="156" t="str">
        <f>"Landwirtschaftskammerwahl "&amp;YEAR(ErgebnisseGesamt!CG4)&amp;" - Stimmanteile"</f>
        <v>Landwirtschaftskammerwahl 2021 - Stimmanteile</v>
      </c>
      <c r="D4" s="157"/>
      <c r="E4" s="157"/>
      <c r="F4" s="157"/>
      <c r="G4" s="157"/>
      <c r="H4" s="157"/>
      <c r="I4" s="157"/>
      <c r="J4" s="158"/>
      <c r="K4" s="156" t="str">
        <f>"Zu-/Abnahme gegenüber Landwirtschaftskammerwahl " &amp; YEAR(ErgebnisseGesamt!CG4)-6</f>
        <v>Zu-/Abnahme gegenüber Landwirtschaftskammerwahl 2015</v>
      </c>
      <c r="L4" s="157"/>
      <c r="M4" s="157"/>
      <c r="N4" s="157"/>
      <c r="O4" s="157"/>
      <c r="P4" s="157"/>
      <c r="Q4" s="157"/>
      <c r="R4" s="158"/>
    </row>
    <row r="5" spans="1:18" ht="24.75" customHeight="1" x14ac:dyDescent="0.2">
      <c r="A5" s="74" t="s">
        <v>0</v>
      </c>
      <c r="B5" s="75" t="s">
        <v>16</v>
      </c>
      <c r="C5" s="28" t="s">
        <v>17</v>
      </c>
      <c r="D5" s="16" t="s">
        <v>2</v>
      </c>
      <c r="E5" s="29" t="s">
        <v>3</v>
      </c>
      <c r="F5" s="30" t="s">
        <v>46</v>
      </c>
      <c r="G5" s="17" t="s">
        <v>45</v>
      </c>
      <c r="H5" s="17" t="s">
        <v>4</v>
      </c>
      <c r="I5" s="17" t="s">
        <v>5</v>
      </c>
      <c r="J5" s="31" t="s">
        <v>6</v>
      </c>
      <c r="K5" s="28" t="s">
        <v>17</v>
      </c>
      <c r="L5" s="16" t="s">
        <v>2</v>
      </c>
      <c r="M5" s="29" t="s">
        <v>3</v>
      </c>
      <c r="N5" s="30" t="s">
        <v>46</v>
      </c>
      <c r="O5" s="17" t="s">
        <v>45</v>
      </c>
      <c r="P5" s="17" t="s">
        <v>4</v>
      </c>
      <c r="Q5" s="17" t="s">
        <v>5</v>
      </c>
      <c r="R5" s="31" t="s">
        <v>6</v>
      </c>
    </row>
    <row r="6" spans="1:18" ht="12.75" customHeight="1" x14ac:dyDescent="0.2">
      <c r="A6" s="70" t="str">
        <f>ErgebnisseGesamt!A5</f>
        <v xml:space="preserve">40501     </v>
      </c>
      <c r="B6" s="20" t="str">
        <f>ErgebnisseGesamt!B5</f>
        <v>Alkoven</v>
      </c>
      <c r="C6" s="112">
        <f>ErgebnisseGesamt!AE5</f>
        <v>57.28</v>
      </c>
      <c r="D6" s="113">
        <f>ErgebnisseGesamt!AG5</f>
        <v>0.42</v>
      </c>
      <c r="E6" s="114">
        <f>ErgebnisseGesamt!AH5</f>
        <v>99.58</v>
      </c>
      <c r="F6" s="112">
        <f>ErgebnisseGesamt!AI5</f>
        <v>74.06</v>
      </c>
      <c r="G6" s="113">
        <f>ErgebnisseGesamt!AJ5</f>
        <v>14.64</v>
      </c>
      <c r="H6" s="113">
        <f>ErgebnisseGesamt!AK5</f>
        <v>5.86</v>
      </c>
      <c r="I6" s="113">
        <f>ErgebnisseGesamt!AL5</f>
        <v>2.09</v>
      </c>
      <c r="J6" s="114">
        <f>ErgebnisseGesamt!AM5</f>
        <v>3.35</v>
      </c>
      <c r="K6" s="112">
        <f>ErgebnisseGesamt!AN5</f>
        <v>-0.94</v>
      </c>
      <c r="L6" s="113">
        <f>ErgebnisseGesamt!AP5</f>
        <v>-1.49</v>
      </c>
      <c r="M6" s="114">
        <f>ErgebnisseGesamt!AQ5</f>
        <v>1.49</v>
      </c>
      <c r="N6" s="112">
        <f>ErgebnisseGesamt!AR5</f>
        <v>5.97</v>
      </c>
      <c r="O6" s="113">
        <f>ErgebnisseGesamt!AS5</f>
        <v>8.0299999999999994</v>
      </c>
      <c r="P6" s="113">
        <f>ErgebnisseGesamt!AT5</f>
        <v>-13.21</v>
      </c>
      <c r="Q6" s="113">
        <f>ErgebnisseGesamt!AU5</f>
        <v>-1.41</v>
      </c>
      <c r="R6" s="114">
        <f>ErgebnisseGesamt!AV5</f>
        <v>0.62</v>
      </c>
    </row>
    <row r="7" spans="1:18" ht="12.75" customHeight="1" x14ac:dyDescent="0.2">
      <c r="A7" s="10" t="str">
        <f>ErgebnisseGesamt!A6</f>
        <v xml:space="preserve">40502     </v>
      </c>
      <c r="B7" s="21" t="str">
        <f>ErgebnisseGesamt!B6</f>
        <v>Aschach an der Donau</v>
      </c>
      <c r="C7" s="115">
        <f>ErgebnisseGesamt!AE6</f>
        <v>68.849999999999994</v>
      </c>
      <c r="D7" s="116">
        <f>ErgebnisseGesamt!AG6</f>
        <v>0</v>
      </c>
      <c r="E7" s="117">
        <f>ErgebnisseGesamt!AH6</f>
        <v>100</v>
      </c>
      <c r="F7" s="115">
        <f>ErgebnisseGesamt!AI6</f>
        <v>88.1</v>
      </c>
      <c r="G7" s="116">
        <f>ErgebnisseGesamt!AJ6</f>
        <v>7.14</v>
      </c>
      <c r="H7" s="116">
        <f>ErgebnisseGesamt!AK6</f>
        <v>2.38</v>
      </c>
      <c r="I7" s="116">
        <f>ErgebnisseGesamt!AL6</f>
        <v>0</v>
      </c>
      <c r="J7" s="117">
        <f>ErgebnisseGesamt!AM6</f>
        <v>2.38</v>
      </c>
      <c r="K7" s="115">
        <f>ErgebnisseGesamt!AN6</f>
        <v>-13.5</v>
      </c>
      <c r="L7" s="116">
        <f>ErgebnisseGesamt!AP6</f>
        <v>0</v>
      </c>
      <c r="M7" s="117">
        <f>ErgebnisseGesamt!AQ6</f>
        <v>0</v>
      </c>
      <c r="N7" s="115">
        <f>ErgebnisseGesamt!AR6</f>
        <v>-8.33</v>
      </c>
      <c r="O7" s="116">
        <f>ErgebnisseGesamt!AS6</f>
        <v>5.36</v>
      </c>
      <c r="P7" s="116">
        <f>ErgebnisseGesamt!AT6</f>
        <v>0.6</v>
      </c>
      <c r="Q7" s="116">
        <f>ErgebnisseGesamt!AU6</f>
        <v>0</v>
      </c>
      <c r="R7" s="117">
        <f>ErgebnisseGesamt!AV6</f>
        <v>2.38</v>
      </c>
    </row>
    <row r="8" spans="1:18" ht="12.75" customHeight="1" x14ac:dyDescent="0.2">
      <c r="A8" s="10" t="str">
        <f>ErgebnisseGesamt!A7</f>
        <v xml:space="preserve">40504     </v>
      </c>
      <c r="B8" s="21" t="str">
        <f>ErgebnisseGesamt!B7</f>
        <v>Fraham</v>
      </c>
      <c r="C8" s="115">
        <f>ErgebnisseGesamt!AE7</f>
        <v>51.28</v>
      </c>
      <c r="D8" s="116">
        <f>ErgebnisseGesamt!AG7</f>
        <v>1.67</v>
      </c>
      <c r="E8" s="117">
        <f>ErgebnisseGesamt!AH7</f>
        <v>98.33</v>
      </c>
      <c r="F8" s="115">
        <f>ErgebnisseGesamt!AI7</f>
        <v>73.73</v>
      </c>
      <c r="G8" s="116">
        <f>ErgebnisseGesamt!AJ7</f>
        <v>14.41</v>
      </c>
      <c r="H8" s="116">
        <f>ErgebnisseGesamt!AK7</f>
        <v>5.93</v>
      </c>
      <c r="I8" s="116">
        <f>ErgebnisseGesamt!AL7</f>
        <v>1.69</v>
      </c>
      <c r="J8" s="117">
        <f>ErgebnisseGesamt!AM7</f>
        <v>4.24</v>
      </c>
      <c r="K8" s="115">
        <f>ErgebnisseGesamt!AN7</f>
        <v>-9.57</v>
      </c>
      <c r="L8" s="116">
        <f>ErgebnisseGesamt!AP7</f>
        <v>-1.1299999999999999</v>
      </c>
      <c r="M8" s="117">
        <f>ErgebnisseGesamt!AQ7</f>
        <v>1.1299999999999999</v>
      </c>
      <c r="N8" s="115">
        <f>ErgebnisseGesamt!AR7</f>
        <v>11.86</v>
      </c>
      <c r="O8" s="116">
        <f>ErgebnisseGesamt!AS7</f>
        <v>6.49</v>
      </c>
      <c r="P8" s="116">
        <f>ErgebnisseGesamt!AT7</f>
        <v>-13.49</v>
      </c>
      <c r="Q8" s="116">
        <f>ErgebnisseGesamt!AU7</f>
        <v>0.26</v>
      </c>
      <c r="R8" s="117">
        <f>ErgebnisseGesamt!AV7</f>
        <v>-5.12</v>
      </c>
    </row>
    <row r="9" spans="1:18" ht="12.75" customHeight="1" x14ac:dyDescent="0.2">
      <c r="A9" s="10" t="str">
        <f>ErgebnisseGesamt!A8</f>
        <v xml:space="preserve">40505     </v>
      </c>
      <c r="B9" s="21" t="str">
        <f>ErgebnisseGesamt!B8</f>
        <v>Haibach ob der Donau</v>
      </c>
      <c r="C9" s="115">
        <f>ErgebnisseGesamt!AE8</f>
        <v>35.64</v>
      </c>
      <c r="D9" s="116">
        <f>ErgebnisseGesamt!AG8</f>
        <v>3.7</v>
      </c>
      <c r="E9" s="117">
        <f>ErgebnisseGesamt!AH8</f>
        <v>96.3</v>
      </c>
      <c r="F9" s="115">
        <f>ErgebnisseGesamt!AI8</f>
        <v>59.62</v>
      </c>
      <c r="G9" s="116">
        <f>ErgebnisseGesamt!AJ8</f>
        <v>10.58</v>
      </c>
      <c r="H9" s="116">
        <f>ErgebnisseGesamt!AK8</f>
        <v>3.85</v>
      </c>
      <c r="I9" s="116">
        <f>ErgebnisseGesamt!AL8</f>
        <v>9.6199999999999992</v>
      </c>
      <c r="J9" s="117">
        <f>ErgebnisseGesamt!AM8</f>
        <v>16.350000000000001</v>
      </c>
      <c r="K9" s="115">
        <f>ErgebnisseGesamt!AN8</f>
        <v>-12.13</v>
      </c>
      <c r="L9" s="116">
        <f>ErgebnisseGesamt!AP8</f>
        <v>-0.96</v>
      </c>
      <c r="M9" s="117">
        <f>ErgebnisseGesamt!AQ8</f>
        <v>0.96</v>
      </c>
      <c r="N9" s="115">
        <f>ErgebnisseGesamt!AR8</f>
        <v>-2.62</v>
      </c>
      <c r="O9" s="116">
        <f>ErgebnisseGesamt!AS8</f>
        <v>-0.61</v>
      </c>
      <c r="P9" s="116">
        <f>ErgebnisseGesamt!AT8</f>
        <v>0.35</v>
      </c>
      <c r="Q9" s="116">
        <f>ErgebnisseGesamt!AU8</f>
        <v>-5.07</v>
      </c>
      <c r="R9" s="117">
        <f>ErgebnisseGesamt!AV8</f>
        <v>7.95</v>
      </c>
    </row>
    <row r="10" spans="1:18" ht="12.75" customHeight="1" x14ac:dyDescent="0.2">
      <c r="A10" s="10" t="str">
        <f>ErgebnisseGesamt!A9</f>
        <v xml:space="preserve">40506     </v>
      </c>
      <c r="B10" s="21" t="str">
        <f>ErgebnisseGesamt!B9</f>
        <v>Hartkirchen</v>
      </c>
      <c r="C10" s="115">
        <f>ErgebnisseGesamt!AE9</f>
        <v>57.51</v>
      </c>
      <c r="D10" s="116">
        <f>ErgebnisseGesamt!AG9</f>
        <v>1</v>
      </c>
      <c r="E10" s="117">
        <f>ErgebnisseGesamt!AH9</f>
        <v>99</v>
      </c>
      <c r="F10" s="115">
        <f>ErgebnisseGesamt!AI9</f>
        <v>56.78</v>
      </c>
      <c r="G10" s="116">
        <f>ErgebnisseGesamt!AJ9</f>
        <v>29.9</v>
      </c>
      <c r="H10" s="116">
        <f>ErgebnisseGesamt!AK9</f>
        <v>6.03</v>
      </c>
      <c r="I10" s="116">
        <f>ErgebnisseGesamt!AL9</f>
        <v>4.5199999999999996</v>
      </c>
      <c r="J10" s="117">
        <f>ErgebnisseGesamt!AM9</f>
        <v>2.76</v>
      </c>
      <c r="K10" s="115">
        <f>ErgebnisseGesamt!AN9</f>
        <v>6.65</v>
      </c>
      <c r="L10" s="116">
        <f>ErgebnisseGesamt!AP9</f>
        <v>-0.05</v>
      </c>
      <c r="M10" s="117">
        <f>ErgebnisseGesamt!AQ9</f>
        <v>0.05</v>
      </c>
      <c r="N10" s="115">
        <f>ErgebnisseGesamt!AR9</f>
        <v>-9.18</v>
      </c>
      <c r="O10" s="116">
        <f>ErgebnisseGesamt!AS9</f>
        <v>12.22</v>
      </c>
      <c r="P10" s="116">
        <f>ErgebnisseGesamt!AT9</f>
        <v>-2.94</v>
      </c>
      <c r="Q10" s="116">
        <f>ErgebnisseGesamt!AU9</f>
        <v>-0.49</v>
      </c>
      <c r="R10" s="117">
        <f>ErgebnisseGesamt!AV9</f>
        <v>0.39</v>
      </c>
    </row>
    <row r="11" spans="1:18" ht="12.75" customHeight="1" x14ac:dyDescent="0.2">
      <c r="A11" s="10" t="str">
        <f>ErgebnisseGesamt!A10</f>
        <v xml:space="preserve">40507     </v>
      </c>
      <c r="B11" s="21" t="str">
        <f>ErgebnisseGesamt!B10</f>
        <v>Hinzenbach</v>
      </c>
      <c r="C11" s="115">
        <f>ErgebnisseGesamt!AE10</f>
        <v>46.89</v>
      </c>
      <c r="D11" s="116">
        <f>ErgebnisseGesamt!AG10</f>
        <v>0</v>
      </c>
      <c r="E11" s="117">
        <f>ErgebnisseGesamt!AH10</f>
        <v>100</v>
      </c>
      <c r="F11" s="115">
        <f>ErgebnisseGesamt!AI10</f>
        <v>80.53</v>
      </c>
      <c r="G11" s="116">
        <f>ErgebnisseGesamt!AJ10</f>
        <v>8.85</v>
      </c>
      <c r="H11" s="116">
        <f>ErgebnisseGesamt!AK10</f>
        <v>5.31</v>
      </c>
      <c r="I11" s="116">
        <f>ErgebnisseGesamt!AL10</f>
        <v>0</v>
      </c>
      <c r="J11" s="117">
        <f>ErgebnisseGesamt!AM10</f>
        <v>5.31</v>
      </c>
      <c r="K11" s="115">
        <f>ErgebnisseGesamt!AN10</f>
        <v>-8.5299999999999994</v>
      </c>
      <c r="L11" s="116">
        <f>ErgebnisseGesamt!AP10</f>
        <v>-0.72</v>
      </c>
      <c r="M11" s="117">
        <f>ErgebnisseGesamt!AQ10</f>
        <v>0.72</v>
      </c>
      <c r="N11" s="115">
        <f>ErgebnisseGesamt!AR10</f>
        <v>3.89</v>
      </c>
      <c r="O11" s="116">
        <f>ErgebnisseGesamt!AS10</f>
        <v>-2.1</v>
      </c>
      <c r="P11" s="116">
        <f>ErgebnisseGesamt!AT10</f>
        <v>-4.18</v>
      </c>
      <c r="Q11" s="116">
        <f>ErgebnisseGesamt!AU10</f>
        <v>-1.46</v>
      </c>
      <c r="R11" s="117">
        <f>ErgebnisseGesamt!AV10</f>
        <v>3.85</v>
      </c>
    </row>
    <row r="12" spans="1:18" ht="12.75" customHeight="1" x14ac:dyDescent="0.2">
      <c r="A12" s="10" t="str">
        <f>ErgebnisseGesamt!A11</f>
        <v xml:space="preserve">40508     </v>
      </c>
      <c r="B12" s="21" t="str">
        <f>ErgebnisseGesamt!B11</f>
        <v>Prambachkirchen</v>
      </c>
      <c r="C12" s="115">
        <f>ErgebnisseGesamt!AE11</f>
        <v>61.42</v>
      </c>
      <c r="D12" s="116">
        <f>ErgebnisseGesamt!AG11</f>
        <v>0.72</v>
      </c>
      <c r="E12" s="117">
        <f>ErgebnisseGesamt!AH11</f>
        <v>99.28</v>
      </c>
      <c r="F12" s="115">
        <f>ErgebnisseGesamt!AI11</f>
        <v>58.91</v>
      </c>
      <c r="G12" s="116">
        <f>ErgebnisseGesamt!AJ11</f>
        <v>20.73</v>
      </c>
      <c r="H12" s="116">
        <f>ErgebnisseGesamt!AK11</f>
        <v>8.73</v>
      </c>
      <c r="I12" s="116">
        <f>ErgebnisseGesamt!AL11</f>
        <v>2.5499999999999998</v>
      </c>
      <c r="J12" s="117">
        <f>ErgebnisseGesamt!AM11</f>
        <v>9.09</v>
      </c>
      <c r="K12" s="115">
        <f>ErgebnisseGesamt!AN11</f>
        <v>-0.48</v>
      </c>
      <c r="L12" s="116">
        <f>ErgebnisseGesamt!AP11</f>
        <v>-1.32</v>
      </c>
      <c r="M12" s="117">
        <f>ErgebnisseGesamt!AQ11</f>
        <v>1.32</v>
      </c>
      <c r="N12" s="115">
        <f>ErgebnisseGesamt!AR11</f>
        <v>-7.76</v>
      </c>
      <c r="O12" s="116">
        <f>ErgebnisseGesamt!AS11</f>
        <v>4.76</v>
      </c>
      <c r="P12" s="116">
        <f>ErgebnisseGesamt!AT11</f>
        <v>-0.65</v>
      </c>
      <c r="Q12" s="116">
        <f>ErgebnisseGesamt!AU11</f>
        <v>0.46</v>
      </c>
      <c r="R12" s="117">
        <f>ErgebnisseGesamt!AV11</f>
        <v>3.19</v>
      </c>
    </row>
    <row r="13" spans="1:18" ht="12.75" customHeight="1" x14ac:dyDescent="0.2">
      <c r="A13" s="10" t="str">
        <f>ErgebnisseGesamt!A12</f>
        <v xml:space="preserve">40509     </v>
      </c>
      <c r="B13" s="21" t="str">
        <f>ErgebnisseGesamt!B12</f>
        <v>Pupping - Eferding</v>
      </c>
      <c r="C13" s="115">
        <f>ErgebnisseGesamt!AE12</f>
        <v>49.5</v>
      </c>
      <c r="D13" s="116">
        <f>ErgebnisseGesamt!AG12</f>
        <v>0</v>
      </c>
      <c r="E13" s="117">
        <f>ErgebnisseGesamt!AH12</f>
        <v>100</v>
      </c>
      <c r="F13" s="115">
        <f>ErgebnisseGesamt!AI12</f>
        <v>70.47</v>
      </c>
      <c r="G13" s="116">
        <f>ErgebnisseGesamt!AJ12</f>
        <v>16.78</v>
      </c>
      <c r="H13" s="116">
        <f>ErgebnisseGesamt!AK12</f>
        <v>9.4</v>
      </c>
      <c r="I13" s="116">
        <f>ErgebnisseGesamt!AL12</f>
        <v>1.34</v>
      </c>
      <c r="J13" s="117">
        <f>ErgebnisseGesamt!AM12</f>
        <v>2.0099999999999998</v>
      </c>
      <c r="K13" s="115">
        <f>ErgebnisseGesamt!AN12</f>
        <v>-12.73</v>
      </c>
      <c r="L13" s="116">
        <f>ErgebnisseGesamt!AP12</f>
        <v>-1.73</v>
      </c>
      <c r="M13" s="117">
        <f>ErgebnisseGesamt!AQ12</f>
        <v>1.73</v>
      </c>
      <c r="N13" s="115">
        <f>ErgebnisseGesamt!AR12</f>
        <v>1.06</v>
      </c>
      <c r="O13" s="116">
        <f>ErgebnisseGesamt!AS12</f>
        <v>7.95</v>
      </c>
      <c r="P13" s="116">
        <f>ErgebnisseGesamt!AT12</f>
        <v>-4.13</v>
      </c>
      <c r="Q13" s="116">
        <f>ErgebnisseGesamt!AU12</f>
        <v>-2.78</v>
      </c>
      <c r="R13" s="117">
        <f>ErgebnisseGesamt!AV12</f>
        <v>-2.1</v>
      </c>
    </row>
    <row r="14" spans="1:18" ht="12.75" customHeight="1" x14ac:dyDescent="0.2">
      <c r="A14" s="10" t="str">
        <f>ErgebnisseGesamt!A13</f>
        <v xml:space="preserve">40510     </v>
      </c>
      <c r="B14" s="21" t="str">
        <f>ErgebnisseGesamt!B13</f>
        <v>Sankt Marienkirchen an d. Polsenz</v>
      </c>
      <c r="C14" s="115">
        <f>ErgebnisseGesamt!AE13</f>
        <v>60.7</v>
      </c>
      <c r="D14" s="116">
        <f>ErgebnisseGesamt!AG13</f>
        <v>0</v>
      </c>
      <c r="E14" s="117">
        <f>ErgebnisseGesamt!AH13</f>
        <v>100</v>
      </c>
      <c r="F14" s="115">
        <f>ErgebnisseGesamt!AI13</f>
        <v>55.36</v>
      </c>
      <c r="G14" s="116">
        <f>ErgebnisseGesamt!AJ13</f>
        <v>18.75</v>
      </c>
      <c r="H14" s="116">
        <f>ErgebnisseGesamt!AK13</f>
        <v>13.39</v>
      </c>
      <c r="I14" s="116">
        <f>ErgebnisseGesamt!AL13</f>
        <v>4.0199999999999996</v>
      </c>
      <c r="J14" s="117">
        <f>ErgebnisseGesamt!AM13</f>
        <v>8.48</v>
      </c>
      <c r="K14" s="115">
        <f>ErgebnisseGesamt!AN13</f>
        <v>-1.53</v>
      </c>
      <c r="L14" s="116">
        <f>ErgebnisseGesamt!AP13</f>
        <v>-2.93</v>
      </c>
      <c r="M14" s="117">
        <f>ErgebnisseGesamt!AQ13</f>
        <v>2.93</v>
      </c>
      <c r="N14" s="115">
        <f>ErgebnisseGesamt!AR13</f>
        <v>5.36</v>
      </c>
      <c r="O14" s="116">
        <f>ErgebnisseGesamt!AS13</f>
        <v>3.66</v>
      </c>
      <c r="P14" s="116">
        <f>ErgebnisseGesamt!AT13</f>
        <v>-11.18</v>
      </c>
      <c r="Q14" s="116">
        <f>ErgebnisseGesamt!AU13</f>
        <v>-2.02</v>
      </c>
      <c r="R14" s="117">
        <f>ErgebnisseGesamt!AV13</f>
        <v>4.17</v>
      </c>
    </row>
    <row r="15" spans="1:18" ht="12.75" customHeight="1" x14ac:dyDescent="0.2">
      <c r="A15" s="10" t="str">
        <f>ErgebnisseGesamt!A14</f>
        <v xml:space="preserve">40511     </v>
      </c>
      <c r="B15" s="21" t="str">
        <f>ErgebnisseGesamt!B14</f>
        <v>Scharten</v>
      </c>
      <c r="C15" s="115">
        <f>ErgebnisseGesamt!AE14</f>
        <v>50.45</v>
      </c>
      <c r="D15" s="116">
        <f>ErgebnisseGesamt!AG14</f>
        <v>0</v>
      </c>
      <c r="E15" s="117">
        <f>ErgebnisseGesamt!AH14</f>
        <v>100</v>
      </c>
      <c r="F15" s="115">
        <f>ErgebnisseGesamt!AI14</f>
        <v>58.04</v>
      </c>
      <c r="G15" s="116">
        <f>ErgebnisseGesamt!AJ14</f>
        <v>32.14</v>
      </c>
      <c r="H15" s="116">
        <f>ErgebnisseGesamt!AK14</f>
        <v>6.25</v>
      </c>
      <c r="I15" s="116">
        <f>ErgebnisseGesamt!AL14</f>
        <v>0.89</v>
      </c>
      <c r="J15" s="117">
        <f>ErgebnisseGesamt!AM14</f>
        <v>2.68</v>
      </c>
      <c r="K15" s="115">
        <f>ErgebnisseGesamt!AN14</f>
        <v>1.65</v>
      </c>
      <c r="L15" s="116">
        <f>ErgebnisseGesamt!AP14</f>
        <v>0</v>
      </c>
      <c r="M15" s="117">
        <f>ErgebnisseGesamt!AQ14</f>
        <v>0</v>
      </c>
      <c r="N15" s="115">
        <f>ErgebnisseGesamt!AR14</f>
        <v>-7.54</v>
      </c>
      <c r="O15" s="116">
        <f>ErgebnisseGesamt!AS14</f>
        <v>14.11</v>
      </c>
      <c r="P15" s="116">
        <f>ErgebnisseGesamt!AT14</f>
        <v>-4.41</v>
      </c>
      <c r="Q15" s="116">
        <f>ErgebnisseGesamt!AU14</f>
        <v>-1.57</v>
      </c>
      <c r="R15" s="117">
        <f>ErgebnisseGesamt!AV14</f>
        <v>-0.6</v>
      </c>
    </row>
    <row r="16" spans="1:18" ht="12.75" customHeight="1" x14ac:dyDescent="0.2">
      <c r="A16" s="10" t="str">
        <f>ErgebnisseGesamt!A15</f>
        <v xml:space="preserve">40512     </v>
      </c>
      <c r="B16" s="21" t="str">
        <f>ErgebnisseGesamt!B15</f>
        <v>Stroheim</v>
      </c>
      <c r="C16" s="115">
        <f>ErgebnisseGesamt!AE15</f>
        <v>56.05</v>
      </c>
      <c r="D16" s="116">
        <f>ErgebnisseGesamt!AG15</f>
        <v>0.38</v>
      </c>
      <c r="E16" s="117">
        <f>ErgebnisseGesamt!AH15</f>
        <v>99.62</v>
      </c>
      <c r="F16" s="115">
        <f>ErgebnisseGesamt!AI15</f>
        <v>53.99</v>
      </c>
      <c r="G16" s="116">
        <f>ErgebnisseGesamt!AJ15</f>
        <v>34.979999999999997</v>
      </c>
      <c r="H16" s="116">
        <f>ErgebnisseGesamt!AK15</f>
        <v>2.66</v>
      </c>
      <c r="I16" s="116">
        <f>ErgebnisseGesamt!AL15</f>
        <v>4.9400000000000004</v>
      </c>
      <c r="J16" s="117">
        <f>ErgebnisseGesamt!AM15</f>
        <v>3.42</v>
      </c>
      <c r="K16" s="115">
        <f>ErgebnisseGesamt!AN15</f>
        <v>-4.57</v>
      </c>
      <c r="L16" s="116">
        <f>ErgebnisseGesamt!AP15</f>
        <v>-2.0299999999999998</v>
      </c>
      <c r="M16" s="117">
        <f>ErgebnisseGesamt!AQ15</f>
        <v>2.0299999999999998</v>
      </c>
      <c r="N16" s="115">
        <f>ErgebnisseGesamt!AR15</f>
        <v>-0.23</v>
      </c>
      <c r="O16" s="116">
        <f>ErgebnisseGesamt!AS15</f>
        <v>8.57</v>
      </c>
      <c r="P16" s="116">
        <f>ErgebnisseGesamt!AT15</f>
        <v>-9.66</v>
      </c>
      <c r="Q16" s="116">
        <f>ErgebnisseGesamt!AU15</f>
        <v>0.01</v>
      </c>
      <c r="R16" s="117">
        <f>ErgebnisseGesamt!AV15</f>
        <v>1.31</v>
      </c>
    </row>
    <row r="17" spans="1:18" ht="12.75" customHeight="1" x14ac:dyDescent="0.2">
      <c r="A17" s="76" t="str">
        <f>ErgebnisseGesamt!A4</f>
        <v xml:space="preserve">405       </v>
      </c>
      <c r="B17" s="77" t="str">
        <f>ErgebnisseGesamt!B4</f>
        <v>Bezirk Eferding</v>
      </c>
      <c r="C17" s="118">
        <f>ErgebnisseGesamt!AE4</f>
        <v>54.39</v>
      </c>
      <c r="D17" s="119">
        <f>ErgebnisseGesamt!AG4</f>
        <v>0.68</v>
      </c>
      <c r="E17" s="120">
        <f>ErgebnisseGesamt!AH4</f>
        <v>99.32</v>
      </c>
      <c r="F17" s="118">
        <f>ErgebnisseGesamt!AI4</f>
        <v>62.74</v>
      </c>
      <c r="G17" s="119">
        <f>ErgebnisseGesamt!AJ4</f>
        <v>21.94</v>
      </c>
      <c r="H17" s="119">
        <f>ErgebnisseGesamt!AK4</f>
        <v>6.77</v>
      </c>
      <c r="I17" s="119">
        <f>ErgebnisseGesamt!AL4</f>
        <v>3.29</v>
      </c>
      <c r="J17" s="120">
        <f>ErgebnisseGesamt!AM4</f>
        <v>5.25</v>
      </c>
      <c r="K17" s="118">
        <f>ErgebnisseGesamt!AN4</f>
        <v>-2.8</v>
      </c>
      <c r="L17" s="119">
        <f>ErgebnisseGesamt!AP4</f>
        <v>-1.27</v>
      </c>
      <c r="M17" s="120">
        <f>ErgebnisseGesamt!AQ4</f>
        <v>1.27</v>
      </c>
      <c r="N17" s="118">
        <f>ErgebnisseGesamt!AR4</f>
        <v>-1.56</v>
      </c>
      <c r="O17" s="119">
        <f>ErgebnisseGesamt!AS4</f>
        <v>7.44</v>
      </c>
      <c r="P17" s="119">
        <f>ErgebnisseGesamt!AT4</f>
        <v>-6.09</v>
      </c>
      <c r="Q17" s="119">
        <f>ErgebnisseGesamt!AU4</f>
        <v>-1.1100000000000001</v>
      </c>
      <c r="R17" s="120">
        <f>ErgebnisseGesamt!AV4</f>
        <v>1.31</v>
      </c>
    </row>
    <row r="18" spans="1:18" x14ac:dyDescent="0.2">
      <c r="A18" s="127"/>
      <c r="B18" s="126"/>
      <c r="C18" s="81"/>
      <c r="D18" s="81"/>
      <c r="E18" s="81"/>
      <c r="F18" s="81"/>
      <c r="G18" s="46"/>
      <c r="H18" s="46"/>
      <c r="I18" s="46"/>
      <c r="J18" s="46"/>
      <c r="K18" s="81"/>
      <c r="L18" s="81"/>
      <c r="M18" s="81"/>
      <c r="N18" s="81"/>
      <c r="O18" s="81"/>
      <c r="P18" s="81"/>
      <c r="Q18" s="81"/>
      <c r="R18" s="82"/>
    </row>
    <row r="19" spans="1:18" x14ac:dyDescent="0.2">
      <c r="A19" s="84"/>
      <c r="B19" s="53" t="s">
        <v>10</v>
      </c>
      <c r="C19" s="54"/>
      <c r="D19" s="55" t="s">
        <v>11</v>
      </c>
      <c r="E19" s="83" t="s">
        <v>12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50"/>
    </row>
    <row r="20" spans="1:18" x14ac:dyDescent="0.2">
      <c r="A20" s="57">
        <f>'Stimmen und Mandate'!A21</f>
        <v>11</v>
      </c>
      <c r="B20" s="58" t="s">
        <v>13</v>
      </c>
      <c r="C20" s="59" t="s">
        <v>14</v>
      </c>
      <c r="D20" s="59">
        <f>'Stimmen und Mandate'!D21</f>
        <v>11</v>
      </c>
      <c r="E20" s="61">
        <f>'Stimmen und Mandate'!E21</f>
        <v>100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50"/>
    </row>
    <row r="21" spans="1:18" x14ac:dyDescent="0.2">
      <c r="A21" s="62">
        <f>'Stimmen und Mandate'!A22</f>
        <v>3771</v>
      </c>
      <c r="B21" s="63" t="s">
        <v>15</v>
      </c>
      <c r="C21" s="64" t="s">
        <v>14</v>
      </c>
      <c r="D21" s="65">
        <f>'Stimmen und Mandate'!D22</f>
        <v>3771</v>
      </c>
      <c r="E21" s="66">
        <f>'Stimmen und Mandate'!E22</f>
        <v>100</v>
      </c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2"/>
    </row>
  </sheetData>
  <mergeCells count="2">
    <mergeCell ref="C4:J4"/>
    <mergeCell ref="K4:R4"/>
  </mergeCells>
  <phoneticPr fontId="5" type="noConversion"/>
  <printOptions horizontalCentered="1"/>
  <pageMargins left="0.39370078740157483" right="0.39370078740157483" top="0.6692913385826772" bottom="0.98425196850393704" header="0.59055118110236204" footer="0.51181102362204722"/>
  <pageSetup paperSize="9" orientation="landscape" r:id="rId1"/>
  <headerFooter alignWithMargins="0">
    <oddHeader>&amp;R&amp;G</oddHeader>
    <oddFooter>&amp;R&amp;8 Seite &amp;P von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Y17"/>
  <sheetViews>
    <sheetView workbookViewId="0">
      <pane xSplit="2" ySplit="5" topLeftCell="C6" activePane="bottomRight" state="frozen"/>
      <selection activeCell="A6" sqref="A6"/>
      <selection pane="topRight" activeCell="A6" sqref="A6"/>
      <selection pane="bottomLeft" activeCell="A6" sqref="A6"/>
      <selection pane="bottomRight" activeCell="A6" sqref="A6"/>
    </sheetView>
  </sheetViews>
  <sheetFormatPr baseColWidth="10" defaultRowHeight="11.25" x14ac:dyDescent="0.2"/>
  <cols>
    <col min="1" max="1" width="7.42578125" style="6" bestFit="1" customWidth="1"/>
    <col min="2" max="2" width="31.7109375" style="6" customWidth="1"/>
    <col min="3" max="11" width="7" style="6" customWidth="1"/>
    <col min="12" max="17" width="3.7109375" style="6" customWidth="1"/>
    <col min="18" max="25" width="7" style="6" customWidth="1"/>
    <col min="26" max="16384" width="11.42578125" style="6"/>
  </cols>
  <sheetData>
    <row r="1" spans="1:25" customFormat="1" ht="12.75" x14ac:dyDescent="0.2">
      <c r="A1" s="143" t="str">
        <f>"Landwirtschaftskammerwahl " &amp; YEAR(ErgebnisseGesamt!CG4)-6</f>
        <v>Landwirtschaftskammerwahl 2015</v>
      </c>
      <c r="B1" s="5"/>
    </row>
    <row r="2" spans="1:25" customFormat="1" ht="12.75" x14ac:dyDescent="0.2">
      <c r="A2" s="143" t="str">
        <f>ErgebnisseGesamt!B4&amp;" - endgültiges Ergebnis"</f>
        <v>Bezirk Eferding - endgültiges Ergebnis</v>
      </c>
      <c r="B2" s="5"/>
    </row>
    <row r="3" spans="1:25" customFormat="1" ht="12.75" x14ac:dyDescent="0.2">
      <c r="A3" s="5"/>
      <c r="B3" s="5"/>
    </row>
    <row r="4" spans="1:25" s="108" customFormat="1" ht="12.75" customHeight="1" x14ac:dyDescent="0.2">
      <c r="A4" s="156"/>
      <c r="B4" s="158"/>
      <c r="C4" s="156" t="str">
        <f>"Landwirtschaftskammerwahl " &amp; YEAR(ErgebnisseGesamt!CG4)-6 &amp; " - Stimmen"</f>
        <v>Landwirtschaftskammerwahl 2015 - Stimmen</v>
      </c>
      <c r="D4" s="157"/>
      <c r="E4" s="157"/>
      <c r="F4" s="157"/>
      <c r="G4" s="157"/>
      <c r="H4" s="157"/>
      <c r="I4" s="157"/>
      <c r="J4" s="157"/>
      <c r="K4" s="157"/>
      <c r="L4" s="156" t="s">
        <v>20</v>
      </c>
      <c r="M4" s="157"/>
      <c r="N4" s="157"/>
      <c r="O4" s="157"/>
      <c r="P4" s="157"/>
      <c r="Q4" s="158"/>
      <c r="R4" s="156" t="str">
        <f>"Landwirtschaftskammerwahl " &amp; YEAR(ErgebnisseGesamt!CG4)-6 &amp; " - Stimmanteile"</f>
        <v>Landwirtschaftskammerwahl 2015 - Stimmanteile</v>
      </c>
      <c r="S4" s="157"/>
      <c r="T4" s="157"/>
      <c r="U4" s="157"/>
      <c r="V4" s="157"/>
      <c r="W4" s="157"/>
      <c r="X4" s="157"/>
      <c r="Y4" s="158"/>
    </row>
    <row r="5" spans="1:25" ht="33" customHeight="1" x14ac:dyDescent="0.2">
      <c r="A5" s="91" t="s">
        <v>0</v>
      </c>
      <c r="B5" s="93" t="s">
        <v>16</v>
      </c>
      <c r="C5" s="91" t="s">
        <v>38</v>
      </c>
      <c r="D5" s="96" t="s">
        <v>1</v>
      </c>
      <c r="E5" s="91" t="s">
        <v>2</v>
      </c>
      <c r="F5" s="96" t="s">
        <v>3</v>
      </c>
      <c r="G5" s="102" t="s">
        <v>46</v>
      </c>
      <c r="H5" s="17" t="s">
        <v>45</v>
      </c>
      <c r="I5" s="17" t="s">
        <v>4</v>
      </c>
      <c r="J5" s="17" t="s">
        <v>5</v>
      </c>
      <c r="K5" s="103" t="s">
        <v>6</v>
      </c>
      <c r="L5" s="156" t="s">
        <v>20</v>
      </c>
      <c r="M5" s="157"/>
      <c r="N5" s="157"/>
      <c r="O5" s="157"/>
      <c r="P5" s="157"/>
      <c r="Q5" s="158"/>
      <c r="R5" s="105" t="s">
        <v>39</v>
      </c>
      <c r="S5" s="18" t="s">
        <v>2</v>
      </c>
      <c r="T5" s="92" t="s">
        <v>3</v>
      </c>
      <c r="U5" s="105" t="s">
        <v>46</v>
      </c>
      <c r="V5" s="17" t="s">
        <v>45</v>
      </c>
      <c r="W5" s="17" t="s">
        <v>4</v>
      </c>
      <c r="X5" s="17" t="s">
        <v>5</v>
      </c>
      <c r="Y5" s="92" t="s">
        <v>6</v>
      </c>
    </row>
    <row r="6" spans="1:25" ht="12.75" customHeight="1" x14ac:dyDescent="0.2">
      <c r="A6" s="89" t="str">
        <f>ErgebnisseGesamt!A5</f>
        <v xml:space="preserve">40501     </v>
      </c>
      <c r="B6" s="94" t="str">
        <f>ErgebnisseGesamt!B5</f>
        <v>Alkoven</v>
      </c>
      <c r="C6" s="24">
        <f>ErgebnisseGesamt!BG5</f>
        <v>450</v>
      </c>
      <c r="D6" s="25">
        <f>ErgebnisseGesamt!BI5</f>
        <v>262</v>
      </c>
      <c r="E6" s="24">
        <f>ErgebnisseGesamt!BK5</f>
        <v>5</v>
      </c>
      <c r="F6" s="25">
        <f>ErgebnisseGesamt!BL5</f>
        <v>257</v>
      </c>
      <c r="G6" s="24">
        <f>ErgebnisseGesamt!BM5</f>
        <v>175</v>
      </c>
      <c r="H6" s="12">
        <f>ErgebnisseGesamt!BN5</f>
        <v>17</v>
      </c>
      <c r="I6" s="12">
        <f>ErgebnisseGesamt!BO5</f>
        <v>49</v>
      </c>
      <c r="J6" s="12">
        <f>ErgebnisseGesamt!BP5</f>
        <v>9</v>
      </c>
      <c r="K6" s="25">
        <f>ErgebnisseGesamt!BQ5</f>
        <v>7</v>
      </c>
      <c r="L6" s="152">
        <f>ErgebnisseGesamt!BR5</f>
        <v>9</v>
      </c>
      <c r="M6" s="90">
        <f>ErgebnisseGesamt!BS5</f>
        <v>7</v>
      </c>
      <c r="N6" s="90">
        <f>ErgebnisseGesamt!BT5</f>
        <v>0</v>
      </c>
      <c r="O6" s="90">
        <f>ErgebnisseGesamt!BU5</f>
        <v>2</v>
      </c>
      <c r="P6" s="90">
        <f>ErgebnisseGesamt!BV5</f>
        <v>0</v>
      </c>
      <c r="Q6" s="97">
        <f>ErgebnisseGesamt!BW5</f>
        <v>0</v>
      </c>
      <c r="R6" s="71">
        <f>ErgebnisseGesamt!BX5</f>
        <v>58.22</v>
      </c>
      <c r="S6" s="72">
        <f>ErgebnisseGesamt!BZ5</f>
        <v>1.91</v>
      </c>
      <c r="T6" s="73">
        <f>ErgebnisseGesamt!CA5</f>
        <v>98.09</v>
      </c>
      <c r="U6" s="71">
        <f>ErgebnisseGesamt!CB5</f>
        <v>68.09</v>
      </c>
      <c r="V6" s="72">
        <f>ErgebnisseGesamt!CC5</f>
        <v>6.61</v>
      </c>
      <c r="W6" s="72">
        <f>ErgebnisseGesamt!CD5</f>
        <v>19.07</v>
      </c>
      <c r="X6" s="90">
        <f>ErgebnisseGesamt!CE5</f>
        <v>3.5</v>
      </c>
      <c r="Y6" s="73">
        <f>ErgebnisseGesamt!CF5</f>
        <v>2.72</v>
      </c>
    </row>
    <row r="7" spans="1:25" ht="12.75" customHeight="1" x14ac:dyDescent="0.2">
      <c r="A7" s="86" t="str">
        <f>ErgebnisseGesamt!A6</f>
        <v xml:space="preserve">40502     </v>
      </c>
      <c r="B7" s="95" t="str">
        <f>ErgebnisseGesamt!B6</f>
        <v>Aschach an der Donau</v>
      </c>
      <c r="C7" s="24">
        <f>ErgebnisseGesamt!BG6</f>
        <v>68</v>
      </c>
      <c r="D7" s="27">
        <f>ErgebnisseGesamt!BI6</f>
        <v>56</v>
      </c>
      <c r="E7" s="26">
        <f>ErgebnisseGesamt!BK6</f>
        <v>0</v>
      </c>
      <c r="F7" s="27">
        <f>ErgebnisseGesamt!BL6</f>
        <v>56</v>
      </c>
      <c r="G7" s="26">
        <f>ErgebnisseGesamt!BM6</f>
        <v>54</v>
      </c>
      <c r="H7" s="7">
        <f>ErgebnisseGesamt!BN6</f>
        <v>1</v>
      </c>
      <c r="I7" s="7">
        <f>ErgebnisseGesamt!BO6</f>
        <v>1</v>
      </c>
      <c r="J7" s="7">
        <f>ErgebnisseGesamt!BP6</f>
        <v>0</v>
      </c>
      <c r="K7" s="27">
        <f>ErgebnisseGesamt!BQ6</f>
        <v>0</v>
      </c>
      <c r="L7" s="104">
        <f>ErgebnisseGesamt!BR6</f>
        <v>7</v>
      </c>
      <c r="M7" s="85">
        <f>ErgebnisseGesamt!BS6</f>
        <v>7</v>
      </c>
      <c r="N7" s="85">
        <f>ErgebnisseGesamt!BT6</f>
        <v>0</v>
      </c>
      <c r="O7" s="85">
        <f>ErgebnisseGesamt!BU6</f>
        <v>0</v>
      </c>
      <c r="P7" s="85">
        <f>ErgebnisseGesamt!BV6</f>
        <v>0</v>
      </c>
      <c r="Q7" s="98">
        <f>ErgebnisseGesamt!BW6</f>
        <v>0</v>
      </c>
      <c r="R7" s="69">
        <f>ErgebnisseGesamt!BX6</f>
        <v>82.35</v>
      </c>
      <c r="S7" s="67">
        <f>ErgebnisseGesamt!BZ6</f>
        <v>0</v>
      </c>
      <c r="T7" s="68">
        <f>ErgebnisseGesamt!CA6</f>
        <v>100</v>
      </c>
      <c r="U7" s="69">
        <f>ErgebnisseGesamt!CB6</f>
        <v>96.43</v>
      </c>
      <c r="V7" s="67">
        <f>ErgebnisseGesamt!CC6</f>
        <v>1.79</v>
      </c>
      <c r="W7" s="67">
        <f>ErgebnisseGesamt!CD6</f>
        <v>1.79</v>
      </c>
      <c r="X7" s="85">
        <f>ErgebnisseGesamt!CE6</f>
        <v>0</v>
      </c>
      <c r="Y7" s="68">
        <f>ErgebnisseGesamt!CF6</f>
        <v>0</v>
      </c>
    </row>
    <row r="8" spans="1:25" ht="12.75" customHeight="1" x14ac:dyDescent="0.2">
      <c r="A8" s="86" t="str">
        <f>ErgebnisseGesamt!A7</f>
        <v xml:space="preserve">40504     </v>
      </c>
      <c r="B8" s="95" t="str">
        <f>ErgebnisseGesamt!B7</f>
        <v>Fraham</v>
      </c>
      <c r="C8" s="24">
        <f>ErgebnisseGesamt!BG7</f>
        <v>235</v>
      </c>
      <c r="D8" s="27">
        <f>ErgebnisseGesamt!BI7</f>
        <v>143</v>
      </c>
      <c r="E8" s="26">
        <f>ErgebnisseGesamt!BK7</f>
        <v>4</v>
      </c>
      <c r="F8" s="27">
        <f>ErgebnisseGesamt!BL7</f>
        <v>139</v>
      </c>
      <c r="G8" s="26">
        <f>ErgebnisseGesamt!BM7</f>
        <v>86</v>
      </c>
      <c r="H8" s="7">
        <f>ErgebnisseGesamt!BN7</f>
        <v>11</v>
      </c>
      <c r="I8" s="7">
        <f>ErgebnisseGesamt!BO7</f>
        <v>27</v>
      </c>
      <c r="J8" s="7">
        <f>ErgebnisseGesamt!BP7</f>
        <v>2</v>
      </c>
      <c r="K8" s="27">
        <f>ErgebnisseGesamt!BQ7</f>
        <v>13</v>
      </c>
      <c r="L8" s="104">
        <f>ErgebnisseGesamt!BR7</f>
        <v>7</v>
      </c>
      <c r="M8" s="85">
        <f>ErgebnisseGesamt!BS7</f>
        <v>6</v>
      </c>
      <c r="N8" s="85">
        <f>ErgebnisseGesamt!BT7</f>
        <v>0</v>
      </c>
      <c r="O8" s="85">
        <f>ErgebnisseGesamt!BU7</f>
        <v>1</v>
      </c>
      <c r="P8" s="85">
        <f>ErgebnisseGesamt!BV7</f>
        <v>0</v>
      </c>
      <c r="Q8" s="98">
        <f>ErgebnisseGesamt!BW7</f>
        <v>0</v>
      </c>
      <c r="R8" s="69">
        <f>ErgebnisseGesamt!BX7</f>
        <v>60.85</v>
      </c>
      <c r="S8" s="67">
        <f>ErgebnisseGesamt!BZ7</f>
        <v>2.8</v>
      </c>
      <c r="T8" s="68">
        <f>ErgebnisseGesamt!CA7</f>
        <v>97.2</v>
      </c>
      <c r="U8" s="69">
        <f>ErgebnisseGesamt!CB7</f>
        <v>61.87</v>
      </c>
      <c r="V8" s="67">
        <f>ErgebnisseGesamt!CC7</f>
        <v>7.91</v>
      </c>
      <c r="W8" s="67">
        <f>ErgebnisseGesamt!CD7</f>
        <v>19.420000000000002</v>
      </c>
      <c r="X8" s="85">
        <f>ErgebnisseGesamt!CE7</f>
        <v>1.44</v>
      </c>
      <c r="Y8" s="68">
        <f>ErgebnisseGesamt!CF7</f>
        <v>9.35</v>
      </c>
    </row>
    <row r="9" spans="1:25" ht="12.75" customHeight="1" x14ac:dyDescent="0.2">
      <c r="A9" s="86" t="str">
        <f>ErgebnisseGesamt!A8</f>
        <v xml:space="preserve">40505     </v>
      </c>
      <c r="B9" s="95" t="str">
        <f>ErgebnisseGesamt!B8</f>
        <v>Haibach ob der Donau</v>
      </c>
      <c r="C9" s="24">
        <f>ErgebnisseGesamt!BG8</f>
        <v>314</v>
      </c>
      <c r="D9" s="27">
        <f>ErgebnisseGesamt!BI8</f>
        <v>150</v>
      </c>
      <c r="E9" s="26">
        <f>ErgebnisseGesamt!BK8</f>
        <v>7</v>
      </c>
      <c r="F9" s="27">
        <f>ErgebnisseGesamt!BL8</f>
        <v>143</v>
      </c>
      <c r="G9" s="26">
        <f>ErgebnisseGesamt!BM8</f>
        <v>89</v>
      </c>
      <c r="H9" s="7">
        <f>ErgebnisseGesamt!BN8</f>
        <v>16</v>
      </c>
      <c r="I9" s="7">
        <f>ErgebnisseGesamt!BO8</f>
        <v>5</v>
      </c>
      <c r="J9" s="7">
        <f>ErgebnisseGesamt!BP8</f>
        <v>21</v>
      </c>
      <c r="K9" s="27">
        <f>ErgebnisseGesamt!BQ8</f>
        <v>12</v>
      </c>
      <c r="L9" s="104">
        <f>ErgebnisseGesamt!BR8</f>
        <v>7</v>
      </c>
      <c r="M9" s="85">
        <f>ErgebnisseGesamt!BS8</f>
        <v>5</v>
      </c>
      <c r="N9" s="85">
        <f>ErgebnisseGesamt!BT8</f>
        <v>1</v>
      </c>
      <c r="O9" s="85">
        <f>ErgebnisseGesamt!BU8</f>
        <v>0</v>
      </c>
      <c r="P9" s="85">
        <f>ErgebnisseGesamt!BV8</f>
        <v>1</v>
      </c>
      <c r="Q9" s="98">
        <f>ErgebnisseGesamt!BW8</f>
        <v>0</v>
      </c>
      <c r="R9" s="69">
        <f>ErgebnisseGesamt!BX8</f>
        <v>47.77</v>
      </c>
      <c r="S9" s="67">
        <f>ErgebnisseGesamt!BZ8</f>
        <v>4.67</v>
      </c>
      <c r="T9" s="68">
        <f>ErgebnisseGesamt!CA8</f>
        <v>95.33</v>
      </c>
      <c r="U9" s="69">
        <f>ErgebnisseGesamt!CB8</f>
        <v>62.24</v>
      </c>
      <c r="V9" s="67">
        <f>ErgebnisseGesamt!CC8</f>
        <v>11.19</v>
      </c>
      <c r="W9" s="67">
        <f>ErgebnisseGesamt!CD8</f>
        <v>3.5</v>
      </c>
      <c r="X9" s="85">
        <f>ErgebnisseGesamt!CE8</f>
        <v>14.69</v>
      </c>
      <c r="Y9" s="68">
        <f>ErgebnisseGesamt!CF8</f>
        <v>8.39</v>
      </c>
    </row>
    <row r="10" spans="1:25" ht="12.75" customHeight="1" x14ac:dyDescent="0.2">
      <c r="A10" s="86" t="str">
        <f>ErgebnisseGesamt!A9</f>
        <v xml:space="preserve">40506     </v>
      </c>
      <c r="B10" s="95" t="str">
        <f>ErgebnisseGesamt!B9</f>
        <v>Hartkirchen</v>
      </c>
      <c r="C10" s="24">
        <f>ErgebnisseGesamt!BG9</f>
        <v>753</v>
      </c>
      <c r="D10" s="27">
        <f>ErgebnisseGesamt!BI9</f>
        <v>383</v>
      </c>
      <c r="E10" s="26">
        <f>ErgebnisseGesamt!BK9</f>
        <v>4</v>
      </c>
      <c r="F10" s="27">
        <f>ErgebnisseGesamt!BL9</f>
        <v>379</v>
      </c>
      <c r="G10" s="26">
        <f>ErgebnisseGesamt!BM9</f>
        <v>250</v>
      </c>
      <c r="H10" s="7">
        <f>ErgebnisseGesamt!BN9</f>
        <v>67</v>
      </c>
      <c r="I10" s="7">
        <f>ErgebnisseGesamt!BO9</f>
        <v>34</v>
      </c>
      <c r="J10" s="7">
        <f>ErgebnisseGesamt!BP9</f>
        <v>19</v>
      </c>
      <c r="K10" s="27">
        <f>ErgebnisseGesamt!BQ9</f>
        <v>9</v>
      </c>
      <c r="L10" s="104">
        <f>ErgebnisseGesamt!BR9</f>
        <v>11</v>
      </c>
      <c r="M10" s="85">
        <f>ErgebnisseGesamt!BS9</f>
        <v>8</v>
      </c>
      <c r="N10" s="85">
        <f>ErgebnisseGesamt!BT9</f>
        <v>2</v>
      </c>
      <c r="O10" s="85">
        <f>ErgebnisseGesamt!BU9</f>
        <v>1</v>
      </c>
      <c r="P10" s="85">
        <f>ErgebnisseGesamt!BV9</f>
        <v>0</v>
      </c>
      <c r="Q10" s="98">
        <f>ErgebnisseGesamt!BW9</f>
        <v>0</v>
      </c>
      <c r="R10" s="69">
        <f>ErgebnisseGesamt!BX9</f>
        <v>50.86</v>
      </c>
      <c r="S10" s="67">
        <f>ErgebnisseGesamt!BZ9</f>
        <v>1.04</v>
      </c>
      <c r="T10" s="68">
        <f>ErgebnisseGesamt!CA9</f>
        <v>98.96</v>
      </c>
      <c r="U10" s="69">
        <f>ErgebnisseGesamt!CB9</f>
        <v>65.959999999999994</v>
      </c>
      <c r="V10" s="67">
        <f>ErgebnisseGesamt!CC9</f>
        <v>17.68</v>
      </c>
      <c r="W10" s="67">
        <f>ErgebnisseGesamt!CD9</f>
        <v>8.9700000000000006</v>
      </c>
      <c r="X10" s="85">
        <f>ErgebnisseGesamt!CE9</f>
        <v>5.01</v>
      </c>
      <c r="Y10" s="68">
        <f>ErgebnisseGesamt!CF9</f>
        <v>2.37</v>
      </c>
    </row>
    <row r="11" spans="1:25" ht="12.75" customHeight="1" x14ac:dyDescent="0.2">
      <c r="A11" s="86" t="str">
        <f>ErgebnisseGesamt!A10</f>
        <v xml:space="preserve">40507     </v>
      </c>
      <c r="B11" s="95" t="str">
        <f>ErgebnisseGesamt!B10</f>
        <v>Hinzenbach</v>
      </c>
      <c r="C11" s="24">
        <f>ErgebnisseGesamt!BG10</f>
        <v>249</v>
      </c>
      <c r="D11" s="27">
        <f>ErgebnisseGesamt!BI10</f>
        <v>138</v>
      </c>
      <c r="E11" s="26">
        <f>ErgebnisseGesamt!BK10</f>
        <v>1</v>
      </c>
      <c r="F11" s="27">
        <f>ErgebnisseGesamt!BL10</f>
        <v>137</v>
      </c>
      <c r="G11" s="26">
        <f>ErgebnisseGesamt!BM10</f>
        <v>105</v>
      </c>
      <c r="H11" s="7">
        <f>ErgebnisseGesamt!BN10</f>
        <v>15</v>
      </c>
      <c r="I11" s="7">
        <f>ErgebnisseGesamt!BO10</f>
        <v>13</v>
      </c>
      <c r="J11" s="7">
        <f>ErgebnisseGesamt!BP10</f>
        <v>2</v>
      </c>
      <c r="K11" s="27">
        <f>ErgebnisseGesamt!BQ10</f>
        <v>2</v>
      </c>
      <c r="L11" s="104">
        <f>ErgebnisseGesamt!BR10</f>
        <v>7</v>
      </c>
      <c r="M11" s="85">
        <f>ErgebnisseGesamt!BS10</f>
        <v>6</v>
      </c>
      <c r="N11" s="85">
        <f>ErgebnisseGesamt!BT10</f>
        <v>1</v>
      </c>
      <c r="O11" s="85">
        <f>ErgebnisseGesamt!BU10</f>
        <v>0</v>
      </c>
      <c r="P11" s="85">
        <f>ErgebnisseGesamt!BV10</f>
        <v>0</v>
      </c>
      <c r="Q11" s="98">
        <f>ErgebnisseGesamt!BW10</f>
        <v>0</v>
      </c>
      <c r="R11" s="69">
        <f>ErgebnisseGesamt!BX10</f>
        <v>55.42</v>
      </c>
      <c r="S11" s="67">
        <f>ErgebnisseGesamt!BZ10</f>
        <v>0.72</v>
      </c>
      <c r="T11" s="68">
        <f>ErgebnisseGesamt!CA10</f>
        <v>99.28</v>
      </c>
      <c r="U11" s="69">
        <f>ErgebnisseGesamt!CB10</f>
        <v>76.64</v>
      </c>
      <c r="V11" s="67">
        <f>ErgebnisseGesamt!CC10</f>
        <v>10.95</v>
      </c>
      <c r="W11" s="67">
        <f>ErgebnisseGesamt!CD10</f>
        <v>9.49</v>
      </c>
      <c r="X11" s="85">
        <f>ErgebnisseGesamt!CE10</f>
        <v>1.46</v>
      </c>
      <c r="Y11" s="68">
        <f>ErgebnisseGesamt!CF10</f>
        <v>1.46</v>
      </c>
    </row>
    <row r="12" spans="1:25" ht="12.75" customHeight="1" x14ac:dyDescent="0.2">
      <c r="A12" s="86" t="str">
        <f>ErgebnisseGesamt!A11</f>
        <v xml:space="preserve">40508     </v>
      </c>
      <c r="B12" s="95" t="str">
        <f>ErgebnisseGesamt!B11</f>
        <v>Prambachkirchen</v>
      </c>
      <c r="C12" s="24">
        <f>ErgebnisseGesamt!BG11</f>
        <v>475</v>
      </c>
      <c r="D12" s="27">
        <f>ErgebnisseGesamt!BI11</f>
        <v>294</v>
      </c>
      <c r="E12" s="26">
        <f>ErgebnisseGesamt!BK11</f>
        <v>6</v>
      </c>
      <c r="F12" s="27">
        <f>ErgebnisseGesamt!BL11</f>
        <v>288</v>
      </c>
      <c r="G12" s="26">
        <f>ErgebnisseGesamt!BM11</f>
        <v>192</v>
      </c>
      <c r="H12" s="7">
        <f>ErgebnisseGesamt!BN11</f>
        <v>46</v>
      </c>
      <c r="I12" s="7">
        <f>ErgebnisseGesamt!BO11</f>
        <v>27</v>
      </c>
      <c r="J12" s="7">
        <f>ErgebnisseGesamt!BP11</f>
        <v>6</v>
      </c>
      <c r="K12" s="27">
        <f>ErgebnisseGesamt!BQ11</f>
        <v>17</v>
      </c>
      <c r="L12" s="104">
        <f>ErgebnisseGesamt!BR11</f>
        <v>9</v>
      </c>
      <c r="M12" s="85">
        <f>ErgebnisseGesamt!BS11</f>
        <v>7</v>
      </c>
      <c r="N12" s="85">
        <f>ErgebnisseGesamt!BT11</f>
        <v>1</v>
      </c>
      <c r="O12" s="85">
        <f>ErgebnisseGesamt!BU11</f>
        <v>1</v>
      </c>
      <c r="P12" s="85">
        <f>ErgebnisseGesamt!BV11</f>
        <v>0</v>
      </c>
      <c r="Q12" s="98">
        <f>ErgebnisseGesamt!BW11</f>
        <v>0</v>
      </c>
      <c r="R12" s="69">
        <f>ErgebnisseGesamt!BX11</f>
        <v>61.89</v>
      </c>
      <c r="S12" s="67">
        <f>ErgebnisseGesamt!BZ11</f>
        <v>2.04</v>
      </c>
      <c r="T12" s="68">
        <f>ErgebnisseGesamt!CA11</f>
        <v>97.96</v>
      </c>
      <c r="U12" s="69">
        <f>ErgebnisseGesamt!CB11</f>
        <v>66.67</v>
      </c>
      <c r="V12" s="67">
        <f>ErgebnisseGesamt!CC11</f>
        <v>15.97</v>
      </c>
      <c r="W12" s="67">
        <f>ErgebnisseGesamt!CD11</f>
        <v>9.3800000000000008</v>
      </c>
      <c r="X12" s="85">
        <f>ErgebnisseGesamt!CE11</f>
        <v>2.08</v>
      </c>
      <c r="Y12" s="68">
        <f>ErgebnisseGesamt!CF11</f>
        <v>5.9</v>
      </c>
    </row>
    <row r="13" spans="1:25" ht="12.75" customHeight="1" x14ac:dyDescent="0.2">
      <c r="A13" s="86" t="str">
        <f>ErgebnisseGesamt!A12</f>
        <v xml:space="preserve">40509     </v>
      </c>
      <c r="B13" s="95" t="str">
        <f>ErgebnisseGesamt!B12</f>
        <v>Pupping - Eferding</v>
      </c>
      <c r="C13" s="24">
        <f>ErgebnisseGesamt!BG12</f>
        <v>278</v>
      </c>
      <c r="D13" s="27">
        <f>ErgebnisseGesamt!BI12</f>
        <v>173</v>
      </c>
      <c r="E13" s="26">
        <f>ErgebnisseGesamt!BK12</f>
        <v>3</v>
      </c>
      <c r="F13" s="27">
        <f>ErgebnisseGesamt!BL12</f>
        <v>170</v>
      </c>
      <c r="G13" s="26">
        <f>ErgebnisseGesamt!BM12</f>
        <v>118</v>
      </c>
      <c r="H13" s="7">
        <f>ErgebnisseGesamt!BN12</f>
        <v>15</v>
      </c>
      <c r="I13" s="7">
        <f>ErgebnisseGesamt!BO12</f>
        <v>23</v>
      </c>
      <c r="J13" s="7">
        <f>ErgebnisseGesamt!BP12</f>
        <v>7</v>
      </c>
      <c r="K13" s="27">
        <f>ErgebnisseGesamt!BQ12</f>
        <v>7</v>
      </c>
      <c r="L13" s="104">
        <f>ErgebnisseGesamt!BR12</f>
        <v>7</v>
      </c>
      <c r="M13" s="85">
        <f>ErgebnisseGesamt!BS12</f>
        <v>6</v>
      </c>
      <c r="N13" s="85">
        <f>ErgebnisseGesamt!BT12</f>
        <v>0</v>
      </c>
      <c r="O13" s="85">
        <f>ErgebnisseGesamt!BU12</f>
        <v>1</v>
      </c>
      <c r="P13" s="85">
        <f>ErgebnisseGesamt!BV12</f>
        <v>0</v>
      </c>
      <c r="Q13" s="98">
        <f>ErgebnisseGesamt!BW12</f>
        <v>0</v>
      </c>
      <c r="R13" s="69">
        <f>ErgebnisseGesamt!BX12</f>
        <v>62.23</v>
      </c>
      <c r="S13" s="67">
        <f>ErgebnisseGesamt!BZ12</f>
        <v>1.73</v>
      </c>
      <c r="T13" s="68">
        <f>ErgebnisseGesamt!CA12</f>
        <v>98.27</v>
      </c>
      <c r="U13" s="69">
        <f>ErgebnisseGesamt!CB12</f>
        <v>69.41</v>
      </c>
      <c r="V13" s="67">
        <f>ErgebnisseGesamt!CC12</f>
        <v>8.82</v>
      </c>
      <c r="W13" s="67">
        <f>ErgebnisseGesamt!CD12</f>
        <v>13.53</v>
      </c>
      <c r="X13" s="85">
        <f>ErgebnisseGesamt!CE12</f>
        <v>4.12</v>
      </c>
      <c r="Y13" s="68">
        <f>ErgebnisseGesamt!CF12</f>
        <v>4.12</v>
      </c>
    </row>
    <row r="14" spans="1:25" ht="12.75" customHeight="1" x14ac:dyDescent="0.2">
      <c r="A14" s="86" t="str">
        <f>ErgebnisseGesamt!A13</f>
        <v xml:space="preserve">40510     </v>
      </c>
      <c r="B14" s="95" t="str">
        <f>ErgebnisseGesamt!B13</f>
        <v>Sankt Marienkirchen an d. Polsenz</v>
      </c>
      <c r="C14" s="24">
        <f>ErgebnisseGesamt!BG13</f>
        <v>384</v>
      </c>
      <c r="D14" s="27">
        <f>ErgebnisseGesamt!BI13</f>
        <v>239</v>
      </c>
      <c r="E14" s="26">
        <f>ErgebnisseGesamt!BK13</f>
        <v>7</v>
      </c>
      <c r="F14" s="27">
        <f>ErgebnisseGesamt!BL13</f>
        <v>232</v>
      </c>
      <c r="G14" s="26">
        <f>ErgebnisseGesamt!BM13</f>
        <v>116</v>
      </c>
      <c r="H14" s="7">
        <f>ErgebnisseGesamt!BN13</f>
        <v>35</v>
      </c>
      <c r="I14" s="7">
        <f>ErgebnisseGesamt!BO13</f>
        <v>57</v>
      </c>
      <c r="J14" s="7">
        <f>ErgebnisseGesamt!BP13</f>
        <v>14</v>
      </c>
      <c r="K14" s="27">
        <f>ErgebnisseGesamt!BQ13</f>
        <v>10</v>
      </c>
      <c r="L14" s="104">
        <f>ErgebnisseGesamt!BR13</f>
        <v>7</v>
      </c>
      <c r="M14" s="85">
        <f>ErgebnisseGesamt!BS13</f>
        <v>4</v>
      </c>
      <c r="N14" s="85">
        <f>ErgebnisseGesamt!BT13</f>
        <v>1</v>
      </c>
      <c r="O14" s="85">
        <f>ErgebnisseGesamt!BU13</f>
        <v>2</v>
      </c>
      <c r="P14" s="85">
        <f>ErgebnisseGesamt!BV13</f>
        <v>0</v>
      </c>
      <c r="Q14" s="98">
        <f>ErgebnisseGesamt!BW13</f>
        <v>0</v>
      </c>
      <c r="R14" s="69">
        <f>ErgebnisseGesamt!BX13</f>
        <v>62.24</v>
      </c>
      <c r="S14" s="67">
        <f>ErgebnisseGesamt!BZ13</f>
        <v>2.93</v>
      </c>
      <c r="T14" s="68">
        <f>ErgebnisseGesamt!CA13</f>
        <v>97.07</v>
      </c>
      <c r="U14" s="69">
        <f>ErgebnisseGesamt!CB13</f>
        <v>50</v>
      </c>
      <c r="V14" s="67">
        <f>ErgebnisseGesamt!CC13</f>
        <v>15.09</v>
      </c>
      <c r="W14" s="67">
        <f>ErgebnisseGesamt!CD13</f>
        <v>24.57</v>
      </c>
      <c r="X14" s="85">
        <f>ErgebnisseGesamt!CE13</f>
        <v>6.03</v>
      </c>
      <c r="Y14" s="68">
        <f>ErgebnisseGesamt!CF13</f>
        <v>4.3099999999999996</v>
      </c>
    </row>
    <row r="15" spans="1:25" ht="12.75" customHeight="1" x14ac:dyDescent="0.2">
      <c r="A15" s="86" t="str">
        <f>ErgebnisseGesamt!A14</f>
        <v xml:space="preserve">40511     </v>
      </c>
      <c r="B15" s="95" t="str">
        <f>ErgebnisseGesamt!B14</f>
        <v>Scharten</v>
      </c>
      <c r="C15" s="24">
        <f>ErgebnisseGesamt!BG14</f>
        <v>250</v>
      </c>
      <c r="D15" s="27">
        <f>ErgebnisseGesamt!BI14</f>
        <v>122</v>
      </c>
      <c r="E15" s="26">
        <f>ErgebnisseGesamt!BK14</f>
        <v>0</v>
      </c>
      <c r="F15" s="27">
        <f>ErgebnisseGesamt!BL14</f>
        <v>122</v>
      </c>
      <c r="G15" s="26">
        <f>ErgebnisseGesamt!BM14</f>
        <v>80</v>
      </c>
      <c r="H15" s="7">
        <f>ErgebnisseGesamt!BN14</f>
        <v>22</v>
      </c>
      <c r="I15" s="7">
        <f>ErgebnisseGesamt!BO14</f>
        <v>13</v>
      </c>
      <c r="J15" s="7">
        <f>ErgebnisseGesamt!BP14</f>
        <v>3</v>
      </c>
      <c r="K15" s="27">
        <f>ErgebnisseGesamt!BQ14</f>
        <v>4</v>
      </c>
      <c r="L15" s="104">
        <f>ErgebnisseGesamt!BR14</f>
        <v>7</v>
      </c>
      <c r="M15" s="85">
        <f>ErgebnisseGesamt!BS14</f>
        <v>6</v>
      </c>
      <c r="N15" s="85">
        <f>ErgebnisseGesamt!BT14</f>
        <v>1</v>
      </c>
      <c r="O15" s="85">
        <f>ErgebnisseGesamt!BU14</f>
        <v>0</v>
      </c>
      <c r="P15" s="85">
        <f>ErgebnisseGesamt!BV14</f>
        <v>0</v>
      </c>
      <c r="Q15" s="98">
        <f>ErgebnisseGesamt!BW14</f>
        <v>0</v>
      </c>
      <c r="R15" s="69">
        <f>ErgebnisseGesamt!BX14</f>
        <v>48.8</v>
      </c>
      <c r="S15" s="67">
        <f>ErgebnisseGesamt!BZ14</f>
        <v>0</v>
      </c>
      <c r="T15" s="68">
        <f>ErgebnisseGesamt!CA14</f>
        <v>100</v>
      </c>
      <c r="U15" s="69">
        <f>ErgebnisseGesamt!CB14</f>
        <v>65.569999999999993</v>
      </c>
      <c r="V15" s="67">
        <f>ErgebnisseGesamt!CC14</f>
        <v>18.03</v>
      </c>
      <c r="W15" s="67">
        <f>ErgebnisseGesamt!CD14</f>
        <v>10.66</v>
      </c>
      <c r="X15" s="85">
        <f>ErgebnisseGesamt!CE14</f>
        <v>2.46</v>
      </c>
      <c r="Y15" s="68">
        <f>ErgebnisseGesamt!CF14</f>
        <v>3.28</v>
      </c>
    </row>
    <row r="16" spans="1:25" ht="12.75" customHeight="1" x14ac:dyDescent="0.2">
      <c r="A16" s="86" t="str">
        <f>ErgebnisseGesamt!A15</f>
        <v xml:space="preserve">40512     </v>
      </c>
      <c r="B16" s="95" t="str">
        <f>ErgebnisseGesamt!B15</f>
        <v>Stroheim</v>
      </c>
      <c r="C16" s="24">
        <f>ErgebnisseGesamt!BG15</f>
        <v>480</v>
      </c>
      <c r="D16" s="27">
        <f>ErgebnisseGesamt!BI15</f>
        <v>291</v>
      </c>
      <c r="E16" s="26">
        <f>ErgebnisseGesamt!BK15</f>
        <v>7</v>
      </c>
      <c r="F16" s="27">
        <f>ErgebnisseGesamt!BL15</f>
        <v>284</v>
      </c>
      <c r="G16" s="26">
        <f>ErgebnisseGesamt!BM15</f>
        <v>154</v>
      </c>
      <c r="H16" s="7">
        <f>ErgebnisseGesamt!BN15</f>
        <v>75</v>
      </c>
      <c r="I16" s="7">
        <f>ErgebnisseGesamt!BO15</f>
        <v>35</v>
      </c>
      <c r="J16" s="7">
        <f>ErgebnisseGesamt!BP15</f>
        <v>14</v>
      </c>
      <c r="K16" s="27">
        <f>ErgebnisseGesamt!BQ15</f>
        <v>6</v>
      </c>
      <c r="L16" s="104">
        <f>ErgebnisseGesamt!BR15</f>
        <v>9</v>
      </c>
      <c r="M16" s="85">
        <f>ErgebnisseGesamt!BS15</f>
        <v>6</v>
      </c>
      <c r="N16" s="85">
        <f>ErgebnisseGesamt!BT15</f>
        <v>2</v>
      </c>
      <c r="O16" s="85">
        <f>ErgebnisseGesamt!BU15</f>
        <v>1</v>
      </c>
      <c r="P16" s="85">
        <f>ErgebnisseGesamt!BV15</f>
        <v>0</v>
      </c>
      <c r="Q16" s="98">
        <f>ErgebnisseGesamt!BW15</f>
        <v>0</v>
      </c>
      <c r="R16" s="69">
        <f>ErgebnisseGesamt!BX15</f>
        <v>60.63</v>
      </c>
      <c r="S16" s="67">
        <f>ErgebnisseGesamt!BZ15</f>
        <v>2.41</v>
      </c>
      <c r="T16" s="68">
        <f>ErgebnisseGesamt!CA15</f>
        <v>97.59</v>
      </c>
      <c r="U16" s="69">
        <f>ErgebnisseGesamt!CB15</f>
        <v>54.23</v>
      </c>
      <c r="V16" s="67">
        <f>ErgebnisseGesamt!CC15</f>
        <v>26.41</v>
      </c>
      <c r="W16" s="67">
        <f>ErgebnisseGesamt!CD15</f>
        <v>12.32</v>
      </c>
      <c r="X16" s="85">
        <f>ErgebnisseGesamt!CE15</f>
        <v>4.93</v>
      </c>
      <c r="Y16" s="68">
        <f>ErgebnisseGesamt!CF15</f>
        <v>2.11</v>
      </c>
    </row>
    <row r="17" spans="1:25" ht="12.75" customHeight="1" x14ac:dyDescent="0.2">
      <c r="A17" s="87" t="str">
        <f>ErgebnisseGesamt!A4</f>
        <v xml:space="preserve">405       </v>
      </c>
      <c r="B17" s="153" t="str">
        <f>ErgebnisseGesamt!B4</f>
        <v>Bezirk Eferding</v>
      </c>
      <c r="C17" s="99">
        <f>ErgebnisseGesamt!BG4</f>
        <v>3936</v>
      </c>
      <c r="D17" s="109">
        <f>ErgebnisseGesamt!BI4</f>
        <v>2251</v>
      </c>
      <c r="E17" s="99">
        <f>ErgebnisseGesamt!BK4</f>
        <v>44</v>
      </c>
      <c r="F17" s="109">
        <f>ErgebnisseGesamt!BL4</f>
        <v>2207</v>
      </c>
      <c r="G17" s="99">
        <f>ErgebnisseGesamt!BM4</f>
        <v>1419</v>
      </c>
      <c r="H17" s="110">
        <f>ErgebnisseGesamt!BN4</f>
        <v>320</v>
      </c>
      <c r="I17" s="110">
        <f>ErgebnisseGesamt!BO4</f>
        <v>284</v>
      </c>
      <c r="J17" s="110">
        <f>ErgebnisseGesamt!BP4</f>
        <v>97</v>
      </c>
      <c r="K17" s="109">
        <f>ErgebnisseGesamt!BQ4</f>
        <v>87</v>
      </c>
      <c r="L17" s="154">
        <f>ErgebnisseGesamt!BR4</f>
        <v>87</v>
      </c>
      <c r="M17" s="110">
        <f>ErgebnisseGesamt!BS4</f>
        <v>68</v>
      </c>
      <c r="N17" s="110">
        <f>ErgebnisseGesamt!BT4</f>
        <v>9</v>
      </c>
      <c r="O17" s="110">
        <f>ErgebnisseGesamt!BU4</f>
        <v>9</v>
      </c>
      <c r="P17" s="110">
        <f>ErgebnisseGesamt!BV4</f>
        <v>1</v>
      </c>
      <c r="Q17" s="109">
        <f>ErgebnisseGesamt!BW4</f>
        <v>0</v>
      </c>
      <c r="R17" s="78">
        <f>ErgebnisseGesamt!BX4</f>
        <v>57.19</v>
      </c>
      <c r="S17" s="79">
        <f>ErgebnisseGesamt!BZ4</f>
        <v>1.95</v>
      </c>
      <c r="T17" s="80">
        <f>ErgebnisseGesamt!CA4</f>
        <v>98.05</v>
      </c>
      <c r="U17" s="78">
        <f>ErgebnisseGesamt!CB4</f>
        <v>64.3</v>
      </c>
      <c r="V17" s="79">
        <f>ErgebnisseGesamt!CC4</f>
        <v>14.5</v>
      </c>
      <c r="W17" s="79">
        <f>ErgebnisseGesamt!CD4</f>
        <v>12.87</v>
      </c>
      <c r="X17" s="119">
        <f>ErgebnisseGesamt!CE4</f>
        <v>4.4000000000000004</v>
      </c>
      <c r="Y17" s="80">
        <f>ErgebnisseGesamt!CF4</f>
        <v>3.94</v>
      </c>
    </row>
  </sheetData>
  <mergeCells count="5">
    <mergeCell ref="C4:K4"/>
    <mergeCell ref="L4:Q4"/>
    <mergeCell ref="R4:Y4"/>
    <mergeCell ref="A4:B4"/>
    <mergeCell ref="L5:Q5"/>
  </mergeCells>
  <phoneticPr fontId="5" type="noConversion"/>
  <printOptions horizontalCentered="1"/>
  <pageMargins left="0.70866141732283472" right="0.31496062992125984" top="0.6692913385826772" bottom="0.98425196850393704" header="0.59055118110236204" footer="0.51181102362204722"/>
  <pageSetup paperSize="9" orientation="landscape" r:id="rId1"/>
  <headerFooter alignWithMargins="0">
    <oddHeader>&amp;R&amp;G</oddHeader>
    <oddFooter>&amp;R&amp;8Seite &amp;P von &amp;N</oddFooter>
  </headerFooter>
  <colBreaks count="1" manualBreakCount="1">
    <brk id="17" max="1048575" man="1"/>
  </col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CJ60"/>
  <sheetViews>
    <sheetView zoomScaleNormal="100" workbookViewId="0">
      <pane ySplit="3" topLeftCell="A4" activePane="bottomLeft" state="frozen"/>
      <selection pane="bottomLeft" activeCell="A4" sqref="A4"/>
    </sheetView>
  </sheetViews>
  <sheetFormatPr baseColWidth="10" defaultRowHeight="12.75" x14ac:dyDescent="0.2"/>
  <cols>
    <col min="1" max="1" width="8" bestFit="1" customWidth="1"/>
    <col min="2" max="2" width="21.28515625" bestFit="1" customWidth="1"/>
    <col min="3" max="3" width="9.7109375" customWidth="1"/>
    <col min="4" max="4" width="10.7109375" customWidth="1"/>
    <col min="5" max="5" width="9.7109375" customWidth="1"/>
    <col min="6" max="6" width="10.7109375" customWidth="1"/>
    <col min="7" max="24" width="9.7109375" customWidth="1"/>
    <col min="25" max="25" width="9.7109375" style="137" customWidth="1"/>
    <col min="26" max="30" width="9.7109375" customWidth="1"/>
    <col min="31" max="31" width="9.7109375" style="138" customWidth="1"/>
    <col min="32" max="59" width="9.7109375" customWidth="1"/>
    <col min="60" max="60" width="10.7109375" customWidth="1"/>
    <col min="61" max="61" width="9.7109375" customWidth="1"/>
    <col min="62" max="62" width="10.7109375" customWidth="1"/>
    <col min="63" max="84" width="9.7109375" customWidth="1"/>
    <col min="85" max="85" width="12.7109375" customWidth="1"/>
    <col min="86" max="86" width="28.7109375" bestFit="1" customWidth="1"/>
    <col min="87" max="87" width="28.140625" customWidth="1"/>
    <col min="88" max="88" width="17.7109375" customWidth="1"/>
  </cols>
  <sheetData>
    <row r="1" spans="1:88" s="1" customFormat="1" ht="20.100000000000001" customHeight="1" x14ac:dyDescent="0.2">
      <c r="A1" s="129"/>
      <c r="B1" s="130"/>
      <c r="C1" s="184" t="str">
        <f>"Landwirtschaftskammerwahl " &amp; TEXT($CG$4,"TT. MMMM JJJJ")</f>
        <v>Landwirtschaftskammerwahl 24. Jänner 2021</v>
      </c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  <c r="AC1" s="185"/>
      <c r="AD1" s="185"/>
      <c r="AE1" s="185"/>
      <c r="AF1" s="185"/>
      <c r="AG1" s="185"/>
      <c r="AH1" s="185"/>
      <c r="AI1" s="185"/>
      <c r="AJ1" s="185"/>
      <c r="AK1" s="185"/>
      <c r="AL1" s="185"/>
      <c r="AM1" s="185"/>
      <c r="AN1" s="185"/>
      <c r="AO1" s="185"/>
      <c r="AP1" s="185"/>
      <c r="AQ1" s="185"/>
      <c r="AR1" s="185"/>
      <c r="AS1" s="185"/>
      <c r="AT1" s="185"/>
      <c r="AU1" s="185"/>
      <c r="AV1" s="185"/>
      <c r="AW1" s="185"/>
      <c r="AX1" s="185"/>
      <c r="AY1" s="185"/>
      <c r="AZ1" s="185"/>
      <c r="BA1" s="185"/>
      <c r="BB1" s="185"/>
      <c r="BC1" s="185"/>
      <c r="BD1" s="185"/>
      <c r="BE1" s="185"/>
      <c r="BF1" s="186"/>
      <c r="BG1" s="187" t="str">
        <f>"Landwirtschaftskammerwahl " &amp; TEXT(YEAR($CG$4)-6,"####")</f>
        <v>Landwirtschaftskammerwahl 2015</v>
      </c>
      <c r="BH1" s="188"/>
      <c r="BI1" s="188"/>
      <c r="BJ1" s="188"/>
      <c r="BK1" s="188"/>
      <c r="BL1" s="188"/>
      <c r="BM1" s="188"/>
      <c r="BN1" s="188"/>
      <c r="BO1" s="188"/>
      <c r="BP1" s="188"/>
      <c r="BQ1" s="188"/>
      <c r="BR1" s="188"/>
      <c r="BS1" s="188"/>
      <c r="BT1" s="188"/>
      <c r="BU1" s="188"/>
      <c r="BV1" s="188"/>
      <c r="BW1" s="188"/>
      <c r="BX1" s="188"/>
      <c r="BY1" s="188"/>
      <c r="BZ1" s="188"/>
      <c r="CA1" s="188"/>
      <c r="CB1" s="188"/>
      <c r="CC1" s="188"/>
      <c r="CD1" s="188"/>
      <c r="CE1" s="188"/>
      <c r="CF1" s="189"/>
      <c r="CG1" s="162" t="str">
        <f>"Landwirtschaftskammerwahl " &amp; TEXT($CG$4,"TT. MMMM JJJJ")</f>
        <v>Landwirtschaftskammerwahl 24. Jänner 2021</v>
      </c>
      <c r="CH1" s="163"/>
      <c r="CI1" s="163"/>
      <c r="CJ1" s="164"/>
    </row>
    <row r="2" spans="1:88" s="132" customFormat="1" ht="25.5" customHeight="1" x14ac:dyDescent="0.2">
      <c r="A2" s="190" t="s">
        <v>16</v>
      </c>
      <c r="B2" s="191"/>
      <c r="C2" s="168" t="s">
        <v>15</v>
      </c>
      <c r="D2" s="192"/>
      <c r="E2" s="168" t="s">
        <v>19</v>
      </c>
      <c r="F2" s="169"/>
      <c r="G2" s="169"/>
      <c r="H2" s="169"/>
      <c r="I2" s="169"/>
      <c r="J2" s="169"/>
      <c r="K2" s="169"/>
      <c r="L2" s="169"/>
      <c r="M2" s="192"/>
      <c r="N2" s="168" t="s">
        <v>7</v>
      </c>
      <c r="O2" s="169"/>
      <c r="P2" s="169"/>
      <c r="Q2" s="169"/>
      <c r="R2" s="169"/>
      <c r="S2" s="192"/>
      <c r="T2" s="168" t="s">
        <v>21</v>
      </c>
      <c r="U2" s="169"/>
      <c r="V2" s="169"/>
      <c r="W2" s="169"/>
      <c r="X2" s="169"/>
      <c r="Y2" s="169"/>
      <c r="Z2" s="168" t="s">
        <v>40</v>
      </c>
      <c r="AA2" s="169"/>
      <c r="AB2" s="169"/>
      <c r="AC2" s="169"/>
      <c r="AD2" s="169"/>
      <c r="AE2" s="170" t="s">
        <v>22</v>
      </c>
      <c r="AF2" s="171"/>
      <c r="AG2" s="171"/>
      <c r="AH2" s="172"/>
      <c r="AI2" s="168" t="s">
        <v>23</v>
      </c>
      <c r="AJ2" s="169"/>
      <c r="AK2" s="169"/>
      <c r="AL2" s="169"/>
      <c r="AM2" s="169"/>
      <c r="AN2" s="173" t="str">
        <f>"Differenz zu " &amp; YEAR($CG$4)-6 &amp; " in %"</f>
        <v>Differenz zu 2015 in %</v>
      </c>
      <c r="AO2" s="174"/>
      <c r="AP2" s="174"/>
      <c r="AQ2" s="175"/>
      <c r="AR2" s="173" t="str">
        <f>"Differenz zu " &amp; YEAR($CG$4)-6 &amp; " in %"</f>
        <v>Differenz zu 2015 in %</v>
      </c>
      <c r="AS2" s="174"/>
      <c r="AT2" s="174"/>
      <c r="AU2" s="174"/>
      <c r="AV2" s="175"/>
      <c r="AW2" s="173" t="str">
        <f>"Differenz zu " &amp; YEAR($CG$4)-6 &amp; " Mandate"</f>
        <v>Differenz zu 2015 Mandate</v>
      </c>
      <c r="AX2" s="174"/>
      <c r="AY2" s="174"/>
      <c r="AZ2" s="174"/>
      <c r="BA2" s="175"/>
      <c r="BB2" s="176" t="s">
        <v>18</v>
      </c>
      <c r="BC2" s="177"/>
      <c r="BD2" s="177"/>
      <c r="BE2" s="177"/>
      <c r="BF2" s="178"/>
      <c r="BG2" s="179" t="s">
        <v>19</v>
      </c>
      <c r="BH2" s="180"/>
      <c r="BI2" s="180"/>
      <c r="BJ2" s="180"/>
      <c r="BK2" s="180"/>
      <c r="BL2" s="181"/>
      <c r="BM2" s="179" t="s">
        <v>19</v>
      </c>
      <c r="BN2" s="182"/>
      <c r="BO2" s="182"/>
      <c r="BP2" s="182"/>
      <c r="BQ2" s="183"/>
      <c r="BR2" s="165" t="s">
        <v>20</v>
      </c>
      <c r="BS2" s="166"/>
      <c r="BT2" s="166"/>
      <c r="BU2" s="166"/>
      <c r="BV2" s="166"/>
      <c r="BW2" s="167"/>
      <c r="BX2" s="179" t="s">
        <v>22</v>
      </c>
      <c r="BY2" s="180"/>
      <c r="BZ2" s="180"/>
      <c r="CA2" s="181"/>
      <c r="CB2" s="165" t="s">
        <v>23</v>
      </c>
      <c r="CC2" s="166"/>
      <c r="CD2" s="166"/>
      <c r="CE2" s="166"/>
      <c r="CF2" s="167"/>
      <c r="CG2" s="131" t="s">
        <v>52</v>
      </c>
      <c r="CH2" s="131" t="s">
        <v>41</v>
      </c>
      <c r="CI2" s="131" t="s">
        <v>42</v>
      </c>
      <c r="CJ2" s="131" t="s">
        <v>43</v>
      </c>
    </row>
    <row r="3" spans="1:88" s="132" customFormat="1" ht="36" x14ac:dyDescent="0.2">
      <c r="A3" s="133" t="s">
        <v>24</v>
      </c>
      <c r="B3" s="133" t="s">
        <v>16</v>
      </c>
      <c r="C3" s="134" t="s">
        <v>47</v>
      </c>
      <c r="D3" s="134" t="s">
        <v>48</v>
      </c>
      <c r="E3" s="134" t="s">
        <v>30</v>
      </c>
      <c r="F3" s="134" t="s">
        <v>54</v>
      </c>
      <c r="G3" s="134" t="s">
        <v>31</v>
      </c>
      <c r="H3" s="134" t="s">
        <v>32</v>
      </c>
      <c r="I3" s="134" t="s">
        <v>46</v>
      </c>
      <c r="J3" s="134" t="s">
        <v>45</v>
      </c>
      <c r="K3" s="134" t="s">
        <v>4</v>
      </c>
      <c r="L3" s="134" t="s">
        <v>5</v>
      </c>
      <c r="M3" s="134" t="s">
        <v>6</v>
      </c>
      <c r="N3" s="134" t="s">
        <v>20</v>
      </c>
      <c r="O3" s="134" t="s">
        <v>46</v>
      </c>
      <c r="P3" s="134" t="s">
        <v>45</v>
      </c>
      <c r="Q3" s="134" t="s">
        <v>4</v>
      </c>
      <c r="R3" s="134" t="s">
        <v>5</v>
      </c>
      <c r="S3" s="134" t="s">
        <v>6</v>
      </c>
      <c r="T3" s="134" t="s">
        <v>34</v>
      </c>
      <c r="U3" s="134" t="s">
        <v>46</v>
      </c>
      <c r="V3" s="134" t="s">
        <v>45</v>
      </c>
      <c r="W3" s="134" t="s">
        <v>4</v>
      </c>
      <c r="X3" s="134" t="s">
        <v>5</v>
      </c>
      <c r="Y3" s="134" t="s">
        <v>6</v>
      </c>
      <c r="Z3" s="134" t="s">
        <v>46</v>
      </c>
      <c r="AA3" s="134" t="s">
        <v>45</v>
      </c>
      <c r="AB3" s="134" t="s">
        <v>4</v>
      </c>
      <c r="AC3" s="134" t="s">
        <v>5</v>
      </c>
      <c r="AD3" s="134" t="s">
        <v>6</v>
      </c>
      <c r="AE3" s="134" t="s">
        <v>49</v>
      </c>
      <c r="AF3" s="134" t="s">
        <v>50</v>
      </c>
      <c r="AG3" s="134" t="s">
        <v>31</v>
      </c>
      <c r="AH3" s="134" t="s">
        <v>32</v>
      </c>
      <c r="AI3" s="134" t="s">
        <v>46</v>
      </c>
      <c r="AJ3" s="134" t="s">
        <v>45</v>
      </c>
      <c r="AK3" s="134" t="s">
        <v>4</v>
      </c>
      <c r="AL3" s="134" t="s">
        <v>5</v>
      </c>
      <c r="AM3" s="134" t="s">
        <v>6</v>
      </c>
      <c r="AN3" s="134" t="s">
        <v>49</v>
      </c>
      <c r="AO3" s="134" t="s">
        <v>50</v>
      </c>
      <c r="AP3" s="134" t="s">
        <v>31</v>
      </c>
      <c r="AQ3" s="134" t="s">
        <v>32</v>
      </c>
      <c r="AR3" s="134" t="s">
        <v>46</v>
      </c>
      <c r="AS3" s="134" t="s">
        <v>45</v>
      </c>
      <c r="AT3" s="134" t="s">
        <v>4</v>
      </c>
      <c r="AU3" s="134" t="s">
        <v>5</v>
      </c>
      <c r="AV3" s="134" t="s">
        <v>6</v>
      </c>
      <c r="AW3" s="134" t="s">
        <v>46</v>
      </c>
      <c r="AX3" s="134" t="s">
        <v>45</v>
      </c>
      <c r="AY3" s="134" t="s">
        <v>4</v>
      </c>
      <c r="AZ3" s="134" t="s">
        <v>5</v>
      </c>
      <c r="BA3" s="134" t="s">
        <v>6</v>
      </c>
      <c r="BB3" s="134" t="s">
        <v>25</v>
      </c>
      <c r="BC3" s="134" t="s">
        <v>26</v>
      </c>
      <c r="BD3" s="134" t="s">
        <v>27</v>
      </c>
      <c r="BE3" s="134" t="s">
        <v>28</v>
      </c>
      <c r="BF3" s="134" t="s">
        <v>29</v>
      </c>
      <c r="BG3" s="134" t="s">
        <v>35</v>
      </c>
      <c r="BH3" s="134" t="s">
        <v>48</v>
      </c>
      <c r="BI3" s="134" t="s">
        <v>36</v>
      </c>
      <c r="BJ3" s="134" t="s">
        <v>54</v>
      </c>
      <c r="BK3" s="134" t="s">
        <v>31</v>
      </c>
      <c r="BL3" s="134" t="s">
        <v>32</v>
      </c>
      <c r="BM3" s="134" t="s">
        <v>46</v>
      </c>
      <c r="BN3" s="134" t="s">
        <v>45</v>
      </c>
      <c r="BO3" s="134" t="s">
        <v>4</v>
      </c>
      <c r="BP3" s="134" t="s">
        <v>5</v>
      </c>
      <c r="BQ3" s="134" t="s">
        <v>6</v>
      </c>
      <c r="BR3" s="134" t="s">
        <v>33</v>
      </c>
      <c r="BS3" s="134" t="s">
        <v>46</v>
      </c>
      <c r="BT3" s="134" t="s">
        <v>45</v>
      </c>
      <c r="BU3" s="134" t="s">
        <v>4</v>
      </c>
      <c r="BV3" s="134" t="s">
        <v>5</v>
      </c>
      <c r="BW3" s="134" t="s">
        <v>6</v>
      </c>
      <c r="BX3" s="134" t="s">
        <v>49</v>
      </c>
      <c r="BY3" s="134" t="s">
        <v>51</v>
      </c>
      <c r="BZ3" s="134" t="s">
        <v>31</v>
      </c>
      <c r="CA3" s="134" t="s">
        <v>32</v>
      </c>
      <c r="CB3" s="134" t="s">
        <v>46</v>
      </c>
      <c r="CC3" s="134" t="s">
        <v>45</v>
      </c>
      <c r="CD3" s="134" t="s">
        <v>4</v>
      </c>
      <c r="CE3" s="134" t="s">
        <v>5</v>
      </c>
      <c r="CF3" s="134" t="s">
        <v>6</v>
      </c>
      <c r="CG3" s="134" t="s">
        <v>52</v>
      </c>
      <c r="CH3" s="134" t="s">
        <v>41</v>
      </c>
      <c r="CI3" s="134" t="s">
        <v>42</v>
      </c>
      <c r="CJ3" s="134" t="s">
        <v>44</v>
      </c>
    </row>
    <row r="4" spans="1:88" x14ac:dyDescent="0.2">
      <c r="A4" s="139" t="s">
        <v>55</v>
      </c>
      <c r="B4" s="139" t="s">
        <v>56</v>
      </c>
      <c r="C4" s="2">
        <v>3771</v>
      </c>
      <c r="D4" s="2">
        <v>622</v>
      </c>
      <c r="E4" s="2">
        <v>2051</v>
      </c>
      <c r="F4" s="2">
        <v>602</v>
      </c>
      <c r="G4" s="2">
        <v>14</v>
      </c>
      <c r="H4" s="2">
        <v>2037</v>
      </c>
      <c r="I4" s="2">
        <v>1278</v>
      </c>
      <c r="J4" s="2">
        <v>447</v>
      </c>
      <c r="K4" s="2">
        <v>138</v>
      </c>
      <c r="L4" s="2">
        <v>67</v>
      </c>
      <c r="M4" s="2">
        <v>107</v>
      </c>
      <c r="N4" s="2">
        <v>87</v>
      </c>
      <c r="O4" s="2">
        <v>68</v>
      </c>
      <c r="P4" s="2">
        <v>16</v>
      </c>
      <c r="Q4" s="2">
        <v>1</v>
      </c>
      <c r="R4" s="2">
        <v>0</v>
      </c>
      <c r="S4" s="135">
        <v>2</v>
      </c>
      <c r="T4" s="2" t="s">
        <v>37</v>
      </c>
      <c r="U4" s="2"/>
      <c r="V4" s="2"/>
      <c r="W4" s="2"/>
      <c r="X4" s="2"/>
      <c r="Y4" s="2"/>
      <c r="Z4" s="2">
        <v>68</v>
      </c>
      <c r="AA4" s="2">
        <v>16</v>
      </c>
      <c r="AB4" s="2">
        <v>1</v>
      </c>
      <c r="AC4" s="2">
        <v>0</v>
      </c>
      <c r="AD4" s="2">
        <v>2</v>
      </c>
      <c r="AE4" s="136">
        <v>54.39</v>
      </c>
      <c r="AF4" s="3">
        <v>96.78</v>
      </c>
      <c r="AG4" s="3">
        <v>0.68</v>
      </c>
      <c r="AH4" s="3">
        <v>99.32</v>
      </c>
      <c r="AI4" s="3">
        <v>62.74</v>
      </c>
      <c r="AJ4" s="3">
        <v>21.94</v>
      </c>
      <c r="AK4" s="3">
        <v>6.77</v>
      </c>
      <c r="AL4" s="3">
        <v>3.29</v>
      </c>
      <c r="AM4" s="3">
        <v>5.25</v>
      </c>
      <c r="AN4" s="3">
        <v>-2.8</v>
      </c>
      <c r="AO4" s="3">
        <v>96.78</v>
      </c>
      <c r="AP4" s="3">
        <v>-1.27</v>
      </c>
      <c r="AQ4" s="3">
        <v>1.27</v>
      </c>
      <c r="AR4" s="3">
        <v>-1.56</v>
      </c>
      <c r="AS4" s="3">
        <v>7.44</v>
      </c>
      <c r="AT4" s="3">
        <v>-6.09</v>
      </c>
      <c r="AU4" s="3">
        <v>-1.1100000000000001</v>
      </c>
      <c r="AV4" s="3">
        <v>1.31</v>
      </c>
      <c r="AW4" s="2">
        <v>0</v>
      </c>
      <c r="AX4" s="2">
        <v>7</v>
      </c>
      <c r="AY4" s="2">
        <v>-8</v>
      </c>
      <c r="AZ4" s="2">
        <v>-1</v>
      </c>
      <c r="BA4" s="2">
        <v>2</v>
      </c>
      <c r="BB4" s="2">
        <v>11</v>
      </c>
      <c r="BC4" s="2">
        <v>11</v>
      </c>
      <c r="BD4" s="3">
        <v>100</v>
      </c>
      <c r="BE4" s="2">
        <v>3771</v>
      </c>
      <c r="BF4" s="3">
        <v>100</v>
      </c>
      <c r="BG4" s="2">
        <v>3936</v>
      </c>
      <c r="BH4" s="2">
        <v>203</v>
      </c>
      <c r="BI4" s="2">
        <v>2251</v>
      </c>
      <c r="BJ4" s="2">
        <v>187</v>
      </c>
      <c r="BK4" s="2">
        <v>44</v>
      </c>
      <c r="BL4" s="2">
        <v>2207</v>
      </c>
      <c r="BM4" s="2">
        <v>1419</v>
      </c>
      <c r="BN4" s="2">
        <v>320</v>
      </c>
      <c r="BO4" s="2">
        <v>284</v>
      </c>
      <c r="BP4" s="2">
        <v>97</v>
      </c>
      <c r="BQ4" s="2">
        <v>87</v>
      </c>
      <c r="BR4" s="2">
        <v>87</v>
      </c>
      <c r="BS4" s="2">
        <v>68</v>
      </c>
      <c r="BT4" s="2">
        <v>9</v>
      </c>
      <c r="BU4" s="2">
        <v>9</v>
      </c>
      <c r="BV4" s="2">
        <v>1</v>
      </c>
      <c r="BW4" s="2">
        <v>0</v>
      </c>
      <c r="BX4" s="3">
        <v>57.19</v>
      </c>
      <c r="BY4" s="3"/>
      <c r="BZ4" s="3">
        <v>1.95</v>
      </c>
      <c r="CA4" s="3">
        <v>98.05</v>
      </c>
      <c r="CB4" s="3">
        <v>64.3</v>
      </c>
      <c r="CC4" s="3">
        <v>14.5</v>
      </c>
      <c r="CD4" s="3">
        <v>12.87</v>
      </c>
      <c r="CE4" s="3">
        <v>4.4000000000000004</v>
      </c>
      <c r="CF4" s="3">
        <v>3.94</v>
      </c>
      <c r="CG4" s="140">
        <v>44220</v>
      </c>
      <c r="CH4" s="2" t="s">
        <v>81</v>
      </c>
      <c r="CI4" s="141" t="s">
        <v>82</v>
      </c>
      <c r="CJ4" s="142">
        <v>44229.655844907407</v>
      </c>
    </row>
    <row r="5" spans="1:88" x14ac:dyDescent="0.2">
      <c r="A5" s="139" t="s">
        <v>57</v>
      </c>
      <c r="B5" s="139" t="s">
        <v>58</v>
      </c>
      <c r="C5" s="2">
        <v>419</v>
      </c>
      <c r="D5" s="2">
        <v>75</v>
      </c>
      <c r="E5" s="2">
        <v>240</v>
      </c>
      <c r="F5" s="2">
        <v>73</v>
      </c>
      <c r="G5" s="2">
        <v>1</v>
      </c>
      <c r="H5" s="2">
        <v>239</v>
      </c>
      <c r="I5" s="2">
        <v>177</v>
      </c>
      <c r="J5" s="2">
        <v>35</v>
      </c>
      <c r="K5" s="2">
        <v>14</v>
      </c>
      <c r="L5" s="2">
        <v>5</v>
      </c>
      <c r="M5" s="2">
        <v>8</v>
      </c>
      <c r="N5" s="2">
        <v>9</v>
      </c>
      <c r="O5" s="2">
        <v>8</v>
      </c>
      <c r="P5" s="2">
        <v>1</v>
      </c>
      <c r="Q5" s="2">
        <v>0</v>
      </c>
      <c r="R5" s="2">
        <v>0</v>
      </c>
      <c r="S5" s="135">
        <v>0</v>
      </c>
      <c r="T5" s="2" t="s">
        <v>37</v>
      </c>
      <c r="U5" s="2"/>
      <c r="V5" s="2"/>
      <c r="W5" s="2"/>
      <c r="X5" s="2"/>
      <c r="Y5" s="2"/>
      <c r="Z5" s="2">
        <v>8</v>
      </c>
      <c r="AA5" s="2">
        <v>1</v>
      </c>
      <c r="AB5" s="2">
        <v>0</v>
      </c>
      <c r="AC5" s="2">
        <v>0</v>
      </c>
      <c r="AD5" s="2">
        <v>0</v>
      </c>
      <c r="AE5" s="136">
        <v>57.28</v>
      </c>
      <c r="AF5" s="3">
        <v>97.33</v>
      </c>
      <c r="AG5" s="3">
        <v>0.42</v>
      </c>
      <c r="AH5" s="3">
        <v>99.58</v>
      </c>
      <c r="AI5" s="3">
        <v>74.06</v>
      </c>
      <c r="AJ5" s="3">
        <v>14.64</v>
      </c>
      <c r="AK5" s="3">
        <v>5.86</v>
      </c>
      <c r="AL5" s="3">
        <v>2.09</v>
      </c>
      <c r="AM5" s="3">
        <v>3.35</v>
      </c>
      <c r="AN5" s="3">
        <v>-0.94</v>
      </c>
      <c r="AO5" s="3">
        <v>97.33</v>
      </c>
      <c r="AP5" s="3">
        <v>-1.49</v>
      </c>
      <c r="AQ5" s="3">
        <v>1.49</v>
      </c>
      <c r="AR5" s="3">
        <v>5.97</v>
      </c>
      <c r="AS5" s="3">
        <v>8.0299999999999994</v>
      </c>
      <c r="AT5" s="3">
        <v>-13.21</v>
      </c>
      <c r="AU5" s="3">
        <v>-1.41</v>
      </c>
      <c r="AV5" s="3">
        <v>0.62</v>
      </c>
      <c r="AW5" s="2">
        <v>1</v>
      </c>
      <c r="AX5" s="2">
        <v>1</v>
      </c>
      <c r="AY5" s="2">
        <v>-2</v>
      </c>
      <c r="AZ5" s="2">
        <v>0</v>
      </c>
      <c r="BA5" s="2">
        <v>0</v>
      </c>
      <c r="BB5" s="2">
        <v>1</v>
      </c>
      <c r="BC5" s="2">
        <v>1</v>
      </c>
      <c r="BD5" s="3"/>
      <c r="BE5" s="2">
        <v>419</v>
      </c>
      <c r="BF5" s="3"/>
      <c r="BG5" s="2">
        <v>450</v>
      </c>
      <c r="BH5" s="2">
        <v>26</v>
      </c>
      <c r="BI5" s="2">
        <v>262</v>
      </c>
      <c r="BJ5" s="2">
        <v>26</v>
      </c>
      <c r="BK5" s="2">
        <v>5</v>
      </c>
      <c r="BL5" s="2">
        <v>257</v>
      </c>
      <c r="BM5" s="2">
        <v>175</v>
      </c>
      <c r="BN5" s="2">
        <v>17</v>
      </c>
      <c r="BO5" s="2">
        <v>49</v>
      </c>
      <c r="BP5" s="2">
        <v>9</v>
      </c>
      <c r="BQ5" s="2">
        <v>7</v>
      </c>
      <c r="BR5" s="2">
        <v>9</v>
      </c>
      <c r="BS5" s="2">
        <v>7</v>
      </c>
      <c r="BT5" s="2">
        <v>0</v>
      </c>
      <c r="BU5" s="2">
        <v>2</v>
      </c>
      <c r="BV5" s="2">
        <v>0</v>
      </c>
      <c r="BW5" s="2">
        <v>0</v>
      </c>
      <c r="BX5" s="3">
        <v>58.22</v>
      </c>
      <c r="BY5" s="3"/>
      <c r="BZ5" s="3">
        <v>1.91</v>
      </c>
      <c r="CA5" s="3">
        <v>98.09</v>
      </c>
      <c r="CB5" s="3">
        <v>68.09</v>
      </c>
      <c r="CC5" s="3">
        <v>6.61</v>
      </c>
      <c r="CD5" s="3">
        <v>19.07</v>
      </c>
      <c r="CE5" s="3">
        <v>3.5</v>
      </c>
      <c r="CF5" s="3">
        <v>2.72</v>
      </c>
      <c r="CG5" s="140">
        <v>44220</v>
      </c>
      <c r="CH5" s="2" t="s">
        <v>79</v>
      </c>
      <c r="CI5" s="141" t="s">
        <v>80</v>
      </c>
      <c r="CJ5" s="142"/>
    </row>
    <row r="6" spans="1:88" x14ac:dyDescent="0.2">
      <c r="A6" s="139" t="s">
        <v>59</v>
      </c>
      <c r="B6" s="139" t="s">
        <v>60</v>
      </c>
      <c r="C6" s="2">
        <v>61</v>
      </c>
      <c r="D6" s="2">
        <v>19</v>
      </c>
      <c r="E6" s="2">
        <v>42</v>
      </c>
      <c r="F6" s="2">
        <v>18</v>
      </c>
      <c r="G6" s="2">
        <v>0</v>
      </c>
      <c r="H6" s="2">
        <v>42</v>
      </c>
      <c r="I6" s="2">
        <v>37</v>
      </c>
      <c r="J6" s="2">
        <v>3</v>
      </c>
      <c r="K6" s="2">
        <v>1</v>
      </c>
      <c r="L6" s="2">
        <v>0</v>
      </c>
      <c r="M6" s="2">
        <v>1</v>
      </c>
      <c r="N6" s="2">
        <v>7</v>
      </c>
      <c r="O6" s="2">
        <v>7</v>
      </c>
      <c r="P6" s="2">
        <v>0</v>
      </c>
      <c r="Q6" s="2">
        <v>0</v>
      </c>
      <c r="R6" s="2">
        <v>0</v>
      </c>
      <c r="S6" s="135">
        <v>0</v>
      </c>
      <c r="T6" s="2" t="s">
        <v>37</v>
      </c>
      <c r="U6" s="2"/>
      <c r="V6" s="2"/>
      <c r="W6" s="2"/>
      <c r="X6" s="2"/>
      <c r="Y6" s="2"/>
      <c r="Z6" s="2">
        <v>7</v>
      </c>
      <c r="AA6" s="2">
        <v>0</v>
      </c>
      <c r="AB6" s="2">
        <v>0</v>
      </c>
      <c r="AC6" s="2">
        <v>0</v>
      </c>
      <c r="AD6" s="2">
        <v>0</v>
      </c>
      <c r="AE6" s="136">
        <v>68.849999999999994</v>
      </c>
      <c r="AF6" s="3">
        <v>94.74</v>
      </c>
      <c r="AG6" s="3">
        <v>0</v>
      </c>
      <c r="AH6" s="3">
        <v>100</v>
      </c>
      <c r="AI6" s="3">
        <v>88.1</v>
      </c>
      <c r="AJ6" s="3">
        <v>7.14</v>
      </c>
      <c r="AK6" s="3">
        <v>2.38</v>
      </c>
      <c r="AL6" s="3">
        <v>0</v>
      </c>
      <c r="AM6" s="3">
        <v>2.38</v>
      </c>
      <c r="AN6" s="3">
        <v>-13.5</v>
      </c>
      <c r="AO6" s="3">
        <v>94.74</v>
      </c>
      <c r="AP6" s="3">
        <v>0</v>
      </c>
      <c r="AQ6" s="3">
        <v>0</v>
      </c>
      <c r="AR6" s="3">
        <v>-8.33</v>
      </c>
      <c r="AS6" s="3">
        <v>5.36</v>
      </c>
      <c r="AT6" s="3">
        <v>0.6</v>
      </c>
      <c r="AU6" s="3">
        <v>0</v>
      </c>
      <c r="AV6" s="3">
        <v>2.38</v>
      </c>
      <c r="AW6" s="2">
        <v>0</v>
      </c>
      <c r="AX6" s="2">
        <v>0</v>
      </c>
      <c r="AY6" s="2">
        <v>0</v>
      </c>
      <c r="AZ6" s="2">
        <v>0</v>
      </c>
      <c r="BA6" s="2">
        <v>0</v>
      </c>
      <c r="BB6" s="2">
        <v>1</v>
      </c>
      <c r="BC6" s="2">
        <v>1</v>
      </c>
      <c r="BD6" s="3"/>
      <c r="BE6" s="2">
        <v>61</v>
      </c>
      <c r="BF6" s="3"/>
      <c r="BG6" s="2">
        <v>68</v>
      </c>
      <c r="BH6" s="2">
        <v>14</v>
      </c>
      <c r="BI6" s="2">
        <v>56</v>
      </c>
      <c r="BJ6" s="2">
        <v>13</v>
      </c>
      <c r="BK6" s="2">
        <v>0</v>
      </c>
      <c r="BL6" s="2">
        <v>56</v>
      </c>
      <c r="BM6" s="2">
        <v>54</v>
      </c>
      <c r="BN6" s="2">
        <v>1</v>
      </c>
      <c r="BO6" s="2">
        <v>1</v>
      </c>
      <c r="BP6" s="2">
        <v>0</v>
      </c>
      <c r="BQ6" s="2">
        <v>0</v>
      </c>
      <c r="BR6" s="2">
        <v>7</v>
      </c>
      <c r="BS6" s="2">
        <v>7</v>
      </c>
      <c r="BT6" s="2">
        <v>0</v>
      </c>
      <c r="BU6" s="2">
        <v>0</v>
      </c>
      <c r="BV6" s="2">
        <v>0</v>
      </c>
      <c r="BW6" s="2">
        <v>0</v>
      </c>
      <c r="BX6" s="3">
        <v>82.35</v>
      </c>
      <c r="BY6" s="3"/>
      <c r="BZ6" s="3">
        <v>0</v>
      </c>
      <c r="CA6" s="3">
        <v>100</v>
      </c>
      <c r="CB6" s="3">
        <v>96.43</v>
      </c>
      <c r="CC6" s="3">
        <v>1.79</v>
      </c>
      <c r="CD6" s="3">
        <v>1.79</v>
      </c>
      <c r="CE6" s="3">
        <v>0</v>
      </c>
      <c r="CF6" s="3">
        <v>0</v>
      </c>
      <c r="CG6" s="140">
        <v>44220</v>
      </c>
      <c r="CH6" s="2" t="s">
        <v>79</v>
      </c>
      <c r="CI6" s="141" t="s">
        <v>80</v>
      </c>
      <c r="CJ6" s="142"/>
    </row>
    <row r="7" spans="1:88" x14ac:dyDescent="0.2">
      <c r="A7" s="139" t="s">
        <v>61</v>
      </c>
      <c r="B7" s="139" t="s">
        <v>62</v>
      </c>
      <c r="C7" s="2">
        <v>234</v>
      </c>
      <c r="D7" s="2">
        <v>51</v>
      </c>
      <c r="E7" s="2">
        <v>120</v>
      </c>
      <c r="F7" s="2">
        <v>50</v>
      </c>
      <c r="G7" s="2">
        <v>2</v>
      </c>
      <c r="H7" s="2">
        <v>118</v>
      </c>
      <c r="I7" s="2">
        <v>87</v>
      </c>
      <c r="J7" s="2">
        <v>17</v>
      </c>
      <c r="K7" s="2">
        <v>7</v>
      </c>
      <c r="L7" s="2">
        <v>2</v>
      </c>
      <c r="M7" s="2">
        <v>5</v>
      </c>
      <c r="N7" s="2">
        <v>7</v>
      </c>
      <c r="O7" s="2">
        <v>6</v>
      </c>
      <c r="P7" s="2">
        <v>1</v>
      </c>
      <c r="Q7" s="2">
        <v>0</v>
      </c>
      <c r="R7" s="2">
        <v>0</v>
      </c>
      <c r="S7" s="135">
        <v>0</v>
      </c>
      <c r="T7" s="2" t="s">
        <v>37</v>
      </c>
      <c r="U7" s="2"/>
      <c r="V7" s="2"/>
      <c r="W7" s="2"/>
      <c r="X7" s="2"/>
      <c r="Y7" s="2"/>
      <c r="Z7" s="2">
        <v>6</v>
      </c>
      <c r="AA7" s="2">
        <v>1</v>
      </c>
      <c r="AB7" s="2">
        <v>0</v>
      </c>
      <c r="AC7" s="2">
        <v>0</v>
      </c>
      <c r="AD7" s="2">
        <v>0</v>
      </c>
      <c r="AE7" s="136">
        <v>51.28</v>
      </c>
      <c r="AF7" s="3">
        <v>98.04</v>
      </c>
      <c r="AG7" s="3">
        <v>1.67</v>
      </c>
      <c r="AH7" s="3">
        <v>98.33</v>
      </c>
      <c r="AI7" s="3">
        <v>73.73</v>
      </c>
      <c r="AJ7" s="3">
        <v>14.41</v>
      </c>
      <c r="AK7" s="3">
        <v>5.93</v>
      </c>
      <c r="AL7" s="3">
        <v>1.69</v>
      </c>
      <c r="AM7" s="3">
        <v>4.24</v>
      </c>
      <c r="AN7" s="3">
        <v>-9.57</v>
      </c>
      <c r="AO7" s="3">
        <v>98.04</v>
      </c>
      <c r="AP7" s="3">
        <v>-1.1299999999999999</v>
      </c>
      <c r="AQ7" s="3">
        <v>1.1299999999999999</v>
      </c>
      <c r="AR7" s="3">
        <v>11.86</v>
      </c>
      <c r="AS7" s="3">
        <v>6.49</v>
      </c>
      <c r="AT7" s="3">
        <v>-13.49</v>
      </c>
      <c r="AU7" s="3">
        <v>0.26</v>
      </c>
      <c r="AV7" s="3">
        <v>-5.12</v>
      </c>
      <c r="AW7" s="2">
        <v>0</v>
      </c>
      <c r="AX7" s="2">
        <v>1</v>
      </c>
      <c r="AY7" s="2">
        <v>-1</v>
      </c>
      <c r="AZ7" s="2">
        <v>0</v>
      </c>
      <c r="BA7" s="2">
        <v>0</v>
      </c>
      <c r="BB7" s="2">
        <v>1</v>
      </c>
      <c r="BC7" s="2">
        <v>1</v>
      </c>
      <c r="BD7" s="3"/>
      <c r="BE7" s="2">
        <v>234</v>
      </c>
      <c r="BF7" s="3"/>
      <c r="BG7" s="2">
        <v>235</v>
      </c>
      <c r="BH7" s="2">
        <v>24</v>
      </c>
      <c r="BI7" s="2">
        <v>143</v>
      </c>
      <c r="BJ7" s="2">
        <v>24</v>
      </c>
      <c r="BK7" s="2">
        <v>4</v>
      </c>
      <c r="BL7" s="2">
        <v>139</v>
      </c>
      <c r="BM7" s="2">
        <v>86</v>
      </c>
      <c r="BN7" s="2">
        <v>11</v>
      </c>
      <c r="BO7" s="2">
        <v>27</v>
      </c>
      <c r="BP7" s="2">
        <v>2</v>
      </c>
      <c r="BQ7" s="2">
        <v>13</v>
      </c>
      <c r="BR7" s="2">
        <v>7</v>
      </c>
      <c r="BS7" s="2">
        <v>6</v>
      </c>
      <c r="BT7" s="2">
        <v>0</v>
      </c>
      <c r="BU7" s="2">
        <v>1</v>
      </c>
      <c r="BV7" s="2">
        <v>0</v>
      </c>
      <c r="BW7" s="2">
        <v>0</v>
      </c>
      <c r="BX7" s="3">
        <v>60.85</v>
      </c>
      <c r="BY7" s="3"/>
      <c r="BZ7" s="3">
        <v>2.8</v>
      </c>
      <c r="CA7" s="3">
        <v>97.2</v>
      </c>
      <c r="CB7" s="3">
        <v>61.87</v>
      </c>
      <c r="CC7" s="3">
        <v>7.91</v>
      </c>
      <c r="CD7" s="3">
        <v>19.420000000000002</v>
      </c>
      <c r="CE7" s="3">
        <v>1.44</v>
      </c>
      <c r="CF7" s="3">
        <v>9.35</v>
      </c>
      <c r="CG7" s="140">
        <v>44220</v>
      </c>
      <c r="CH7" s="2" t="s">
        <v>79</v>
      </c>
      <c r="CI7" s="141" t="s">
        <v>80</v>
      </c>
      <c r="CJ7" s="142"/>
    </row>
    <row r="8" spans="1:88" x14ac:dyDescent="0.2">
      <c r="A8" s="139" t="s">
        <v>63</v>
      </c>
      <c r="B8" s="139" t="s">
        <v>64</v>
      </c>
      <c r="C8" s="2">
        <v>303</v>
      </c>
      <c r="D8" s="2">
        <v>33</v>
      </c>
      <c r="E8" s="2">
        <v>108</v>
      </c>
      <c r="F8" s="2">
        <v>28</v>
      </c>
      <c r="G8" s="2">
        <v>4</v>
      </c>
      <c r="H8" s="2">
        <v>104</v>
      </c>
      <c r="I8" s="2">
        <v>62</v>
      </c>
      <c r="J8" s="2">
        <v>11</v>
      </c>
      <c r="K8" s="2">
        <v>4</v>
      </c>
      <c r="L8" s="2">
        <v>10</v>
      </c>
      <c r="M8" s="2">
        <v>17</v>
      </c>
      <c r="N8" s="2">
        <v>7</v>
      </c>
      <c r="O8" s="2">
        <v>5</v>
      </c>
      <c r="P8" s="2">
        <v>1</v>
      </c>
      <c r="Q8" s="2">
        <v>0</v>
      </c>
      <c r="R8" s="2">
        <v>0</v>
      </c>
      <c r="S8" s="135">
        <v>1</v>
      </c>
      <c r="T8" s="2" t="s">
        <v>37</v>
      </c>
      <c r="U8" s="2"/>
      <c r="V8" s="2"/>
      <c r="W8" s="2"/>
      <c r="X8" s="2"/>
      <c r="Y8" s="2"/>
      <c r="Z8" s="2">
        <v>5</v>
      </c>
      <c r="AA8" s="2">
        <v>1</v>
      </c>
      <c r="AB8" s="2">
        <v>0</v>
      </c>
      <c r="AC8" s="2">
        <v>0</v>
      </c>
      <c r="AD8" s="2">
        <v>1</v>
      </c>
      <c r="AE8" s="136">
        <v>35.64</v>
      </c>
      <c r="AF8" s="3">
        <v>84.85</v>
      </c>
      <c r="AG8" s="3">
        <v>3.7</v>
      </c>
      <c r="AH8" s="3">
        <v>96.3</v>
      </c>
      <c r="AI8" s="3">
        <v>59.62</v>
      </c>
      <c r="AJ8" s="3">
        <v>10.58</v>
      </c>
      <c r="AK8" s="3">
        <v>3.85</v>
      </c>
      <c r="AL8" s="3">
        <v>9.6199999999999992</v>
      </c>
      <c r="AM8" s="3">
        <v>16.350000000000001</v>
      </c>
      <c r="AN8" s="3">
        <v>-12.13</v>
      </c>
      <c r="AO8" s="3">
        <v>84.85</v>
      </c>
      <c r="AP8" s="3">
        <v>-0.96</v>
      </c>
      <c r="AQ8" s="3">
        <v>0.96</v>
      </c>
      <c r="AR8" s="3">
        <v>-2.62</v>
      </c>
      <c r="AS8" s="3">
        <v>-0.61</v>
      </c>
      <c r="AT8" s="3">
        <v>0.35</v>
      </c>
      <c r="AU8" s="3">
        <v>-5.07</v>
      </c>
      <c r="AV8" s="3">
        <v>7.95</v>
      </c>
      <c r="AW8" s="2">
        <v>0</v>
      </c>
      <c r="AX8" s="2">
        <v>0</v>
      </c>
      <c r="AY8" s="2">
        <v>0</v>
      </c>
      <c r="AZ8" s="2">
        <v>-1</v>
      </c>
      <c r="BA8" s="2">
        <v>1</v>
      </c>
      <c r="BB8" s="2">
        <v>1</v>
      </c>
      <c r="BC8" s="2">
        <v>1</v>
      </c>
      <c r="BD8" s="3"/>
      <c r="BE8" s="2">
        <v>303</v>
      </c>
      <c r="BF8" s="3"/>
      <c r="BG8" s="2">
        <v>314</v>
      </c>
      <c r="BH8" s="2">
        <v>7</v>
      </c>
      <c r="BI8" s="2">
        <v>150</v>
      </c>
      <c r="BJ8" s="2">
        <v>7</v>
      </c>
      <c r="BK8" s="2">
        <v>7</v>
      </c>
      <c r="BL8" s="2">
        <v>143</v>
      </c>
      <c r="BM8" s="2">
        <v>89</v>
      </c>
      <c r="BN8" s="2">
        <v>16</v>
      </c>
      <c r="BO8" s="2">
        <v>5</v>
      </c>
      <c r="BP8" s="2">
        <v>21</v>
      </c>
      <c r="BQ8" s="2">
        <v>12</v>
      </c>
      <c r="BR8" s="2">
        <v>7</v>
      </c>
      <c r="BS8" s="2">
        <v>5</v>
      </c>
      <c r="BT8" s="2">
        <v>1</v>
      </c>
      <c r="BU8" s="2">
        <v>0</v>
      </c>
      <c r="BV8" s="2">
        <v>1</v>
      </c>
      <c r="BW8" s="2">
        <v>0</v>
      </c>
      <c r="BX8" s="3">
        <v>47.77</v>
      </c>
      <c r="BY8" s="3"/>
      <c r="BZ8" s="3">
        <v>4.67</v>
      </c>
      <c r="CA8" s="3">
        <v>95.33</v>
      </c>
      <c r="CB8" s="3">
        <v>62.24</v>
      </c>
      <c r="CC8" s="3">
        <v>11.19</v>
      </c>
      <c r="CD8" s="3">
        <v>3.5</v>
      </c>
      <c r="CE8" s="3">
        <v>14.69</v>
      </c>
      <c r="CF8" s="3">
        <v>8.39</v>
      </c>
      <c r="CG8" s="140">
        <v>44220</v>
      </c>
      <c r="CH8" s="2" t="s">
        <v>79</v>
      </c>
      <c r="CI8" s="141" t="s">
        <v>80</v>
      </c>
      <c r="CJ8" s="142"/>
    </row>
    <row r="9" spans="1:88" x14ac:dyDescent="0.2">
      <c r="A9" s="139" t="s">
        <v>65</v>
      </c>
      <c r="B9" s="139" t="s">
        <v>66</v>
      </c>
      <c r="C9" s="2">
        <v>699</v>
      </c>
      <c r="D9" s="2">
        <v>91</v>
      </c>
      <c r="E9" s="2">
        <v>402</v>
      </c>
      <c r="F9" s="2">
        <v>89</v>
      </c>
      <c r="G9" s="2">
        <v>4</v>
      </c>
      <c r="H9" s="2">
        <v>398</v>
      </c>
      <c r="I9" s="2">
        <v>226</v>
      </c>
      <c r="J9" s="2">
        <v>119</v>
      </c>
      <c r="K9" s="2">
        <v>24</v>
      </c>
      <c r="L9" s="2">
        <v>18</v>
      </c>
      <c r="M9" s="2">
        <v>11</v>
      </c>
      <c r="N9" s="2">
        <v>11</v>
      </c>
      <c r="O9" s="2">
        <v>7</v>
      </c>
      <c r="P9" s="2">
        <v>4</v>
      </c>
      <c r="Q9" s="2">
        <v>0</v>
      </c>
      <c r="R9" s="2">
        <v>0</v>
      </c>
      <c r="S9" s="135">
        <v>0</v>
      </c>
      <c r="T9" s="2" t="s">
        <v>37</v>
      </c>
      <c r="U9" s="2"/>
      <c r="V9" s="2"/>
      <c r="W9" s="2"/>
      <c r="X9" s="2"/>
      <c r="Y9" s="2"/>
      <c r="Z9" s="2">
        <v>7</v>
      </c>
      <c r="AA9" s="2">
        <v>4</v>
      </c>
      <c r="AB9" s="2">
        <v>0</v>
      </c>
      <c r="AC9" s="2">
        <v>0</v>
      </c>
      <c r="AD9" s="2">
        <v>0</v>
      </c>
      <c r="AE9" s="136">
        <v>57.51</v>
      </c>
      <c r="AF9" s="3">
        <v>97.8</v>
      </c>
      <c r="AG9" s="3">
        <v>1</v>
      </c>
      <c r="AH9" s="3">
        <v>99</v>
      </c>
      <c r="AI9" s="3">
        <v>56.78</v>
      </c>
      <c r="AJ9" s="3">
        <v>29.9</v>
      </c>
      <c r="AK9" s="3">
        <v>6.03</v>
      </c>
      <c r="AL9" s="3">
        <v>4.5199999999999996</v>
      </c>
      <c r="AM9" s="3">
        <v>2.76</v>
      </c>
      <c r="AN9" s="3">
        <v>6.65</v>
      </c>
      <c r="AO9" s="3">
        <v>97.8</v>
      </c>
      <c r="AP9" s="3">
        <v>-0.05</v>
      </c>
      <c r="AQ9" s="3">
        <v>0.05</v>
      </c>
      <c r="AR9" s="3">
        <v>-9.18</v>
      </c>
      <c r="AS9" s="3">
        <v>12.22</v>
      </c>
      <c r="AT9" s="3">
        <v>-2.94</v>
      </c>
      <c r="AU9" s="3">
        <v>-0.49</v>
      </c>
      <c r="AV9" s="3">
        <v>0.39</v>
      </c>
      <c r="AW9" s="2">
        <v>-1</v>
      </c>
      <c r="AX9" s="2">
        <v>2</v>
      </c>
      <c r="AY9" s="2">
        <v>-1</v>
      </c>
      <c r="AZ9" s="2">
        <v>0</v>
      </c>
      <c r="BA9" s="2">
        <v>0</v>
      </c>
      <c r="BB9" s="2">
        <v>1</v>
      </c>
      <c r="BC9" s="2">
        <v>1</v>
      </c>
      <c r="BD9" s="3"/>
      <c r="BE9" s="2">
        <v>699</v>
      </c>
      <c r="BF9" s="3"/>
      <c r="BG9" s="2">
        <v>753</v>
      </c>
      <c r="BH9" s="2">
        <v>10</v>
      </c>
      <c r="BI9" s="2">
        <v>383</v>
      </c>
      <c r="BJ9" s="2">
        <v>0</v>
      </c>
      <c r="BK9" s="2">
        <v>4</v>
      </c>
      <c r="BL9" s="2">
        <v>379</v>
      </c>
      <c r="BM9" s="2">
        <v>250</v>
      </c>
      <c r="BN9" s="2">
        <v>67</v>
      </c>
      <c r="BO9" s="2">
        <v>34</v>
      </c>
      <c r="BP9" s="2">
        <v>19</v>
      </c>
      <c r="BQ9" s="2">
        <v>9</v>
      </c>
      <c r="BR9" s="2">
        <v>11</v>
      </c>
      <c r="BS9" s="2">
        <v>8</v>
      </c>
      <c r="BT9" s="2">
        <v>2</v>
      </c>
      <c r="BU9" s="2">
        <v>1</v>
      </c>
      <c r="BV9" s="2">
        <v>0</v>
      </c>
      <c r="BW9" s="2">
        <v>0</v>
      </c>
      <c r="BX9" s="3">
        <v>50.86</v>
      </c>
      <c r="BY9" s="3"/>
      <c r="BZ9" s="3">
        <v>1.04</v>
      </c>
      <c r="CA9" s="3">
        <v>98.96</v>
      </c>
      <c r="CB9" s="3">
        <v>65.959999999999994</v>
      </c>
      <c r="CC9" s="3">
        <v>17.68</v>
      </c>
      <c r="CD9" s="3">
        <v>8.9700000000000006</v>
      </c>
      <c r="CE9" s="3">
        <v>5.01</v>
      </c>
      <c r="CF9" s="3">
        <v>2.37</v>
      </c>
      <c r="CG9" s="140">
        <v>44220</v>
      </c>
      <c r="CH9" s="2" t="s">
        <v>79</v>
      </c>
      <c r="CI9" s="141" t="s">
        <v>80</v>
      </c>
      <c r="CJ9" s="142"/>
    </row>
    <row r="10" spans="1:88" x14ac:dyDescent="0.2">
      <c r="A10" s="139" t="s">
        <v>67</v>
      </c>
      <c r="B10" s="139" t="s">
        <v>68</v>
      </c>
      <c r="C10" s="2">
        <v>241</v>
      </c>
      <c r="D10" s="2">
        <v>25</v>
      </c>
      <c r="E10" s="2">
        <v>113</v>
      </c>
      <c r="F10" s="2">
        <v>25</v>
      </c>
      <c r="G10" s="2">
        <v>0</v>
      </c>
      <c r="H10" s="2">
        <v>113</v>
      </c>
      <c r="I10" s="2">
        <v>91</v>
      </c>
      <c r="J10" s="2">
        <v>10</v>
      </c>
      <c r="K10" s="2">
        <v>6</v>
      </c>
      <c r="L10" s="2">
        <v>0</v>
      </c>
      <c r="M10" s="2">
        <v>6</v>
      </c>
      <c r="N10" s="2">
        <v>7</v>
      </c>
      <c r="O10" s="2">
        <v>7</v>
      </c>
      <c r="P10" s="2">
        <v>0</v>
      </c>
      <c r="Q10" s="2">
        <v>0</v>
      </c>
      <c r="R10" s="2">
        <v>0</v>
      </c>
      <c r="S10" s="135">
        <v>0</v>
      </c>
      <c r="T10" s="2" t="s">
        <v>37</v>
      </c>
      <c r="U10" s="2"/>
      <c r="V10" s="2"/>
      <c r="W10" s="2"/>
      <c r="X10" s="2"/>
      <c r="Y10" s="2"/>
      <c r="Z10" s="2">
        <v>7</v>
      </c>
      <c r="AA10" s="2">
        <v>0</v>
      </c>
      <c r="AB10" s="2">
        <v>0</v>
      </c>
      <c r="AC10" s="2">
        <v>0</v>
      </c>
      <c r="AD10" s="2">
        <v>0</v>
      </c>
      <c r="AE10" s="136">
        <v>46.89</v>
      </c>
      <c r="AF10" s="3">
        <v>100</v>
      </c>
      <c r="AG10" s="3">
        <v>0</v>
      </c>
      <c r="AH10" s="3">
        <v>100</v>
      </c>
      <c r="AI10" s="3">
        <v>80.53</v>
      </c>
      <c r="AJ10" s="3">
        <v>8.85</v>
      </c>
      <c r="AK10" s="3">
        <v>5.31</v>
      </c>
      <c r="AL10" s="3">
        <v>0</v>
      </c>
      <c r="AM10" s="3">
        <v>5.31</v>
      </c>
      <c r="AN10" s="3">
        <v>-8.5299999999999994</v>
      </c>
      <c r="AO10" s="3">
        <v>100</v>
      </c>
      <c r="AP10" s="3">
        <v>-0.72</v>
      </c>
      <c r="AQ10" s="3">
        <v>0.72</v>
      </c>
      <c r="AR10" s="3">
        <v>3.89</v>
      </c>
      <c r="AS10" s="3">
        <v>-2.1</v>
      </c>
      <c r="AT10" s="3">
        <v>-4.18</v>
      </c>
      <c r="AU10" s="3">
        <v>-1.46</v>
      </c>
      <c r="AV10" s="3">
        <v>3.85</v>
      </c>
      <c r="AW10" s="2">
        <v>1</v>
      </c>
      <c r="AX10" s="2">
        <v>-1</v>
      </c>
      <c r="AY10" s="2">
        <v>0</v>
      </c>
      <c r="AZ10" s="2">
        <v>0</v>
      </c>
      <c r="BA10" s="2">
        <v>0</v>
      </c>
      <c r="BB10" s="2">
        <v>1</v>
      </c>
      <c r="BC10" s="2">
        <v>1</v>
      </c>
      <c r="BD10" s="3"/>
      <c r="BE10" s="2">
        <v>241</v>
      </c>
      <c r="BF10" s="3"/>
      <c r="BG10" s="2">
        <v>249</v>
      </c>
      <c r="BH10" s="2">
        <v>12</v>
      </c>
      <c r="BI10" s="2">
        <v>138</v>
      </c>
      <c r="BJ10" s="2">
        <v>12</v>
      </c>
      <c r="BK10" s="2">
        <v>1</v>
      </c>
      <c r="BL10" s="2">
        <v>137</v>
      </c>
      <c r="BM10" s="2">
        <v>105</v>
      </c>
      <c r="BN10" s="2">
        <v>15</v>
      </c>
      <c r="BO10" s="2">
        <v>13</v>
      </c>
      <c r="BP10" s="2">
        <v>2</v>
      </c>
      <c r="BQ10" s="2">
        <v>2</v>
      </c>
      <c r="BR10" s="2">
        <v>7</v>
      </c>
      <c r="BS10" s="2">
        <v>6</v>
      </c>
      <c r="BT10" s="2">
        <v>1</v>
      </c>
      <c r="BU10" s="2">
        <v>0</v>
      </c>
      <c r="BV10" s="2">
        <v>0</v>
      </c>
      <c r="BW10" s="2">
        <v>0</v>
      </c>
      <c r="BX10" s="3">
        <v>55.42</v>
      </c>
      <c r="BY10" s="3"/>
      <c r="BZ10" s="3">
        <v>0.72</v>
      </c>
      <c r="CA10" s="3">
        <v>99.28</v>
      </c>
      <c r="CB10" s="3">
        <v>76.64</v>
      </c>
      <c r="CC10" s="3">
        <v>10.95</v>
      </c>
      <c r="CD10" s="3">
        <v>9.49</v>
      </c>
      <c r="CE10" s="3">
        <v>1.46</v>
      </c>
      <c r="CF10" s="3">
        <v>1.46</v>
      </c>
      <c r="CG10" s="140">
        <v>44220</v>
      </c>
      <c r="CH10" s="2" t="s">
        <v>79</v>
      </c>
      <c r="CI10" s="141" t="s">
        <v>80</v>
      </c>
      <c r="CJ10" s="142"/>
    </row>
    <row r="11" spans="1:88" x14ac:dyDescent="0.2">
      <c r="A11" s="139" t="s">
        <v>69</v>
      </c>
      <c r="B11" s="139" t="s">
        <v>70</v>
      </c>
      <c r="C11" s="2">
        <v>451</v>
      </c>
      <c r="D11" s="2">
        <v>92</v>
      </c>
      <c r="E11" s="2">
        <v>277</v>
      </c>
      <c r="F11" s="2">
        <v>90</v>
      </c>
      <c r="G11" s="2">
        <v>2</v>
      </c>
      <c r="H11" s="2">
        <v>275</v>
      </c>
      <c r="I11" s="2">
        <v>162</v>
      </c>
      <c r="J11" s="2">
        <v>57</v>
      </c>
      <c r="K11" s="2">
        <v>24</v>
      </c>
      <c r="L11" s="2">
        <v>7</v>
      </c>
      <c r="M11" s="2">
        <v>25</v>
      </c>
      <c r="N11" s="2">
        <v>9</v>
      </c>
      <c r="O11" s="2">
        <v>6</v>
      </c>
      <c r="P11" s="2">
        <v>2</v>
      </c>
      <c r="Q11" s="2">
        <v>0</v>
      </c>
      <c r="R11" s="2">
        <v>0</v>
      </c>
      <c r="S11" s="135">
        <v>1</v>
      </c>
      <c r="T11" s="2" t="s">
        <v>37</v>
      </c>
      <c r="U11" s="2"/>
      <c r="V11" s="2"/>
      <c r="W11" s="2"/>
      <c r="X11" s="2"/>
      <c r="Y11" s="2"/>
      <c r="Z11" s="2">
        <v>6</v>
      </c>
      <c r="AA11" s="2">
        <v>2</v>
      </c>
      <c r="AB11" s="2">
        <v>0</v>
      </c>
      <c r="AC11" s="2">
        <v>0</v>
      </c>
      <c r="AD11" s="2">
        <v>1</v>
      </c>
      <c r="AE11" s="136">
        <v>61.42</v>
      </c>
      <c r="AF11" s="3">
        <v>97.83</v>
      </c>
      <c r="AG11" s="3">
        <v>0.72</v>
      </c>
      <c r="AH11" s="3">
        <v>99.28</v>
      </c>
      <c r="AI11" s="3">
        <v>58.91</v>
      </c>
      <c r="AJ11" s="3">
        <v>20.73</v>
      </c>
      <c r="AK11" s="3">
        <v>8.73</v>
      </c>
      <c r="AL11" s="3">
        <v>2.5499999999999998</v>
      </c>
      <c r="AM11" s="3">
        <v>9.09</v>
      </c>
      <c r="AN11" s="3">
        <v>-0.48</v>
      </c>
      <c r="AO11" s="3">
        <v>97.83</v>
      </c>
      <c r="AP11" s="3">
        <v>-1.32</v>
      </c>
      <c r="AQ11" s="3">
        <v>1.32</v>
      </c>
      <c r="AR11" s="3">
        <v>-7.76</v>
      </c>
      <c r="AS11" s="3">
        <v>4.76</v>
      </c>
      <c r="AT11" s="3">
        <v>-0.65</v>
      </c>
      <c r="AU11" s="3">
        <v>0.46</v>
      </c>
      <c r="AV11" s="3">
        <v>3.19</v>
      </c>
      <c r="AW11" s="2">
        <v>-1</v>
      </c>
      <c r="AX11" s="2">
        <v>1</v>
      </c>
      <c r="AY11" s="2">
        <v>-1</v>
      </c>
      <c r="AZ11" s="2">
        <v>0</v>
      </c>
      <c r="BA11" s="2">
        <v>1</v>
      </c>
      <c r="BB11" s="2">
        <v>1</v>
      </c>
      <c r="BC11" s="2">
        <v>1</v>
      </c>
      <c r="BD11" s="3"/>
      <c r="BE11" s="2">
        <v>451</v>
      </c>
      <c r="BF11" s="3"/>
      <c r="BG11" s="2">
        <v>475</v>
      </c>
      <c r="BH11" s="2">
        <v>39</v>
      </c>
      <c r="BI11" s="2">
        <v>294</v>
      </c>
      <c r="BJ11" s="2">
        <v>39</v>
      </c>
      <c r="BK11" s="2">
        <v>6</v>
      </c>
      <c r="BL11" s="2">
        <v>288</v>
      </c>
      <c r="BM11" s="2">
        <v>192</v>
      </c>
      <c r="BN11" s="2">
        <v>46</v>
      </c>
      <c r="BO11" s="2">
        <v>27</v>
      </c>
      <c r="BP11" s="2">
        <v>6</v>
      </c>
      <c r="BQ11" s="2">
        <v>17</v>
      </c>
      <c r="BR11" s="2">
        <v>9</v>
      </c>
      <c r="BS11" s="2">
        <v>7</v>
      </c>
      <c r="BT11" s="2">
        <v>1</v>
      </c>
      <c r="BU11" s="2">
        <v>1</v>
      </c>
      <c r="BV11" s="2">
        <v>0</v>
      </c>
      <c r="BW11" s="2">
        <v>0</v>
      </c>
      <c r="BX11" s="3">
        <v>61.89</v>
      </c>
      <c r="BY11" s="3"/>
      <c r="BZ11" s="3">
        <v>2.04</v>
      </c>
      <c r="CA11" s="3">
        <v>97.96</v>
      </c>
      <c r="CB11" s="3">
        <v>66.67</v>
      </c>
      <c r="CC11" s="3">
        <v>15.97</v>
      </c>
      <c r="CD11" s="3">
        <v>9.3800000000000008</v>
      </c>
      <c r="CE11" s="3">
        <v>2.08</v>
      </c>
      <c r="CF11" s="3">
        <v>5.9</v>
      </c>
      <c r="CG11" s="140">
        <v>44220</v>
      </c>
      <c r="CH11" s="2" t="s">
        <v>79</v>
      </c>
      <c r="CI11" s="141" t="s">
        <v>80</v>
      </c>
      <c r="CJ11" s="142"/>
    </row>
    <row r="12" spans="1:88" x14ac:dyDescent="0.2">
      <c r="A12" s="139" t="s">
        <v>71</v>
      </c>
      <c r="B12" s="139" t="s">
        <v>72</v>
      </c>
      <c r="C12" s="2">
        <v>301</v>
      </c>
      <c r="D12" s="2">
        <v>37</v>
      </c>
      <c r="E12" s="2">
        <v>149</v>
      </c>
      <c r="F12" s="2">
        <v>35</v>
      </c>
      <c r="G12" s="2">
        <v>0</v>
      </c>
      <c r="H12" s="2">
        <v>149</v>
      </c>
      <c r="I12" s="2">
        <v>105</v>
      </c>
      <c r="J12" s="2">
        <v>25</v>
      </c>
      <c r="K12" s="2">
        <v>14</v>
      </c>
      <c r="L12" s="2">
        <v>2</v>
      </c>
      <c r="M12" s="2">
        <v>3</v>
      </c>
      <c r="N12" s="2">
        <v>7</v>
      </c>
      <c r="O12" s="2">
        <v>6</v>
      </c>
      <c r="P12" s="2">
        <v>1</v>
      </c>
      <c r="Q12" s="2">
        <v>0</v>
      </c>
      <c r="R12" s="2">
        <v>0</v>
      </c>
      <c r="S12" s="135">
        <v>0</v>
      </c>
      <c r="T12" s="2" t="s">
        <v>37</v>
      </c>
      <c r="U12" s="2"/>
      <c r="V12" s="2"/>
      <c r="W12" s="2"/>
      <c r="X12" s="2"/>
      <c r="Y12" s="2"/>
      <c r="Z12" s="2">
        <v>6</v>
      </c>
      <c r="AA12" s="2">
        <v>1</v>
      </c>
      <c r="AB12" s="2">
        <v>0</v>
      </c>
      <c r="AC12" s="2">
        <v>0</v>
      </c>
      <c r="AD12" s="2">
        <v>0</v>
      </c>
      <c r="AE12" s="136">
        <v>49.5</v>
      </c>
      <c r="AF12" s="3">
        <v>94.59</v>
      </c>
      <c r="AG12" s="3">
        <v>0</v>
      </c>
      <c r="AH12" s="3">
        <v>100</v>
      </c>
      <c r="AI12" s="3">
        <v>70.47</v>
      </c>
      <c r="AJ12" s="3">
        <v>16.78</v>
      </c>
      <c r="AK12" s="3">
        <v>9.4</v>
      </c>
      <c r="AL12" s="3">
        <v>1.34</v>
      </c>
      <c r="AM12" s="3">
        <v>2.0099999999999998</v>
      </c>
      <c r="AN12" s="3">
        <v>-12.73</v>
      </c>
      <c r="AO12" s="3">
        <v>94.59</v>
      </c>
      <c r="AP12" s="3">
        <v>-1.73</v>
      </c>
      <c r="AQ12" s="3">
        <v>1.73</v>
      </c>
      <c r="AR12" s="3">
        <v>1.06</v>
      </c>
      <c r="AS12" s="3">
        <v>7.95</v>
      </c>
      <c r="AT12" s="3">
        <v>-4.13</v>
      </c>
      <c r="AU12" s="3">
        <v>-2.78</v>
      </c>
      <c r="AV12" s="3">
        <v>-2.1</v>
      </c>
      <c r="AW12" s="2">
        <v>0</v>
      </c>
      <c r="AX12" s="2">
        <v>1</v>
      </c>
      <c r="AY12" s="2">
        <v>-1</v>
      </c>
      <c r="AZ12" s="2">
        <v>0</v>
      </c>
      <c r="BA12" s="2">
        <v>0</v>
      </c>
      <c r="BB12" s="2">
        <v>1</v>
      </c>
      <c r="BC12" s="2">
        <v>1</v>
      </c>
      <c r="BD12" s="3"/>
      <c r="BE12" s="2">
        <v>301</v>
      </c>
      <c r="BF12" s="3"/>
      <c r="BG12" s="2">
        <v>278</v>
      </c>
      <c r="BH12" s="2">
        <v>11</v>
      </c>
      <c r="BI12" s="2">
        <v>173</v>
      </c>
      <c r="BJ12" s="2">
        <v>11</v>
      </c>
      <c r="BK12" s="2">
        <v>3</v>
      </c>
      <c r="BL12" s="2">
        <v>170</v>
      </c>
      <c r="BM12" s="2">
        <v>118</v>
      </c>
      <c r="BN12" s="2">
        <v>15</v>
      </c>
      <c r="BO12" s="2">
        <v>23</v>
      </c>
      <c r="BP12" s="2">
        <v>7</v>
      </c>
      <c r="BQ12" s="2">
        <v>7</v>
      </c>
      <c r="BR12" s="2">
        <v>7</v>
      </c>
      <c r="BS12" s="2">
        <v>6</v>
      </c>
      <c r="BT12" s="2">
        <v>0</v>
      </c>
      <c r="BU12" s="2">
        <v>1</v>
      </c>
      <c r="BV12" s="2">
        <v>0</v>
      </c>
      <c r="BW12" s="2">
        <v>0</v>
      </c>
      <c r="BX12" s="3">
        <v>62.23</v>
      </c>
      <c r="BY12" s="3"/>
      <c r="BZ12" s="3">
        <v>1.73</v>
      </c>
      <c r="CA12" s="3">
        <v>98.27</v>
      </c>
      <c r="CB12" s="3">
        <v>69.41</v>
      </c>
      <c r="CC12" s="3">
        <v>8.82</v>
      </c>
      <c r="CD12" s="3">
        <v>13.53</v>
      </c>
      <c r="CE12" s="3">
        <v>4.12</v>
      </c>
      <c r="CF12" s="3">
        <v>4.12</v>
      </c>
      <c r="CG12" s="140">
        <v>44220</v>
      </c>
      <c r="CH12" s="2" t="s">
        <v>79</v>
      </c>
      <c r="CI12" s="141" t="s">
        <v>80</v>
      </c>
      <c r="CJ12" s="142"/>
    </row>
    <row r="13" spans="1:88" x14ac:dyDescent="0.2">
      <c r="A13" s="139" t="s">
        <v>73</v>
      </c>
      <c r="B13" s="139" t="s">
        <v>74</v>
      </c>
      <c r="C13" s="2">
        <v>369</v>
      </c>
      <c r="D13" s="2">
        <v>56</v>
      </c>
      <c r="E13" s="2">
        <v>224</v>
      </c>
      <c r="F13" s="2">
        <v>55</v>
      </c>
      <c r="G13" s="2">
        <v>0</v>
      </c>
      <c r="H13" s="2">
        <v>224</v>
      </c>
      <c r="I13" s="2">
        <v>124</v>
      </c>
      <c r="J13" s="2">
        <v>42</v>
      </c>
      <c r="K13" s="2">
        <v>30</v>
      </c>
      <c r="L13" s="2">
        <v>9</v>
      </c>
      <c r="M13" s="2">
        <v>19</v>
      </c>
      <c r="N13" s="2">
        <v>7</v>
      </c>
      <c r="O13" s="2">
        <v>5</v>
      </c>
      <c r="P13" s="2">
        <v>1</v>
      </c>
      <c r="Q13" s="2">
        <v>1</v>
      </c>
      <c r="R13" s="2">
        <v>0</v>
      </c>
      <c r="S13" s="135">
        <v>0</v>
      </c>
      <c r="T13" s="2" t="s">
        <v>37</v>
      </c>
      <c r="U13" s="2"/>
      <c r="V13" s="2"/>
      <c r="W13" s="2"/>
      <c r="X13" s="2"/>
      <c r="Y13" s="2"/>
      <c r="Z13" s="2">
        <v>5</v>
      </c>
      <c r="AA13" s="2">
        <v>1</v>
      </c>
      <c r="AB13" s="2">
        <v>1</v>
      </c>
      <c r="AC13" s="2">
        <v>0</v>
      </c>
      <c r="AD13" s="2">
        <v>0</v>
      </c>
      <c r="AE13" s="136">
        <v>60.7</v>
      </c>
      <c r="AF13" s="3">
        <v>98.21</v>
      </c>
      <c r="AG13" s="3">
        <v>0</v>
      </c>
      <c r="AH13" s="3">
        <v>100</v>
      </c>
      <c r="AI13" s="3">
        <v>55.36</v>
      </c>
      <c r="AJ13" s="3">
        <v>18.75</v>
      </c>
      <c r="AK13" s="3">
        <v>13.39</v>
      </c>
      <c r="AL13" s="3">
        <v>4.0199999999999996</v>
      </c>
      <c r="AM13" s="3">
        <v>8.48</v>
      </c>
      <c r="AN13" s="3">
        <v>-1.53</v>
      </c>
      <c r="AO13" s="3">
        <v>98.21</v>
      </c>
      <c r="AP13" s="3">
        <v>-2.93</v>
      </c>
      <c r="AQ13" s="3">
        <v>2.93</v>
      </c>
      <c r="AR13" s="3">
        <v>5.36</v>
      </c>
      <c r="AS13" s="3">
        <v>3.66</v>
      </c>
      <c r="AT13" s="3">
        <v>-11.18</v>
      </c>
      <c r="AU13" s="3">
        <v>-2.02</v>
      </c>
      <c r="AV13" s="3">
        <v>4.17</v>
      </c>
      <c r="AW13" s="2">
        <v>1</v>
      </c>
      <c r="AX13" s="2">
        <v>0</v>
      </c>
      <c r="AY13" s="2">
        <v>-1</v>
      </c>
      <c r="AZ13" s="2">
        <v>0</v>
      </c>
      <c r="BA13" s="2">
        <v>0</v>
      </c>
      <c r="BB13" s="2">
        <v>1</v>
      </c>
      <c r="BC13" s="2">
        <v>1</v>
      </c>
      <c r="BD13" s="3"/>
      <c r="BE13" s="2">
        <v>369</v>
      </c>
      <c r="BF13" s="3"/>
      <c r="BG13" s="2">
        <v>384</v>
      </c>
      <c r="BH13" s="2">
        <v>25</v>
      </c>
      <c r="BI13" s="2">
        <v>239</v>
      </c>
      <c r="BJ13" s="2">
        <v>23</v>
      </c>
      <c r="BK13" s="2">
        <v>7</v>
      </c>
      <c r="BL13" s="2">
        <v>232</v>
      </c>
      <c r="BM13" s="2">
        <v>116</v>
      </c>
      <c r="BN13" s="2">
        <v>35</v>
      </c>
      <c r="BO13" s="2">
        <v>57</v>
      </c>
      <c r="BP13" s="2">
        <v>14</v>
      </c>
      <c r="BQ13" s="2">
        <v>10</v>
      </c>
      <c r="BR13" s="2">
        <v>7</v>
      </c>
      <c r="BS13" s="2">
        <v>4</v>
      </c>
      <c r="BT13" s="2">
        <v>1</v>
      </c>
      <c r="BU13" s="2">
        <v>2</v>
      </c>
      <c r="BV13" s="2">
        <v>0</v>
      </c>
      <c r="BW13" s="2">
        <v>0</v>
      </c>
      <c r="BX13" s="3">
        <v>62.24</v>
      </c>
      <c r="BY13" s="3"/>
      <c r="BZ13" s="3">
        <v>2.93</v>
      </c>
      <c r="CA13" s="3">
        <v>97.07</v>
      </c>
      <c r="CB13" s="3">
        <v>50</v>
      </c>
      <c r="CC13" s="3">
        <v>15.09</v>
      </c>
      <c r="CD13" s="3">
        <v>24.57</v>
      </c>
      <c r="CE13" s="3">
        <v>6.03</v>
      </c>
      <c r="CF13" s="3">
        <v>4.3099999999999996</v>
      </c>
      <c r="CG13" s="140">
        <v>44220</v>
      </c>
      <c r="CH13" s="2" t="s">
        <v>79</v>
      </c>
      <c r="CI13" s="141" t="s">
        <v>80</v>
      </c>
      <c r="CJ13" s="142"/>
    </row>
    <row r="14" spans="1:88" x14ac:dyDescent="0.2">
      <c r="A14" s="139" t="s">
        <v>75</v>
      </c>
      <c r="B14" s="139" t="s">
        <v>76</v>
      </c>
      <c r="C14" s="2">
        <v>222</v>
      </c>
      <c r="D14" s="2">
        <v>29</v>
      </c>
      <c r="E14" s="2">
        <v>112</v>
      </c>
      <c r="F14" s="2">
        <v>29</v>
      </c>
      <c r="G14" s="2">
        <v>0</v>
      </c>
      <c r="H14" s="2">
        <v>112</v>
      </c>
      <c r="I14" s="2">
        <v>65</v>
      </c>
      <c r="J14" s="2">
        <v>36</v>
      </c>
      <c r="K14" s="2">
        <v>7</v>
      </c>
      <c r="L14" s="2">
        <v>1</v>
      </c>
      <c r="M14" s="2">
        <v>3</v>
      </c>
      <c r="N14" s="2">
        <v>7</v>
      </c>
      <c r="O14" s="2">
        <v>5</v>
      </c>
      <c r="P14" s="2">
        <v>2</v>
      </c>
      <c r="Q14" s="2">
        <v>0</v>
      </c>
      <c r="R14" s="2">
        <v>0</v>
      </c>
      <c r="S14" s="135">
        <v>0</v>
      </c>
      <c r="T14" s="2" t="s">
        <v>37</v>
      </c>
      <c r="U14" s="2"/>
      <c r="V14" s="2"/>
      <c r="W14" s="2"/>
      <c r="X14" s="2"/>
      <c r="Y14" s="2"/>
      <c r="Z14" s="2">
        <v>5</v>
      </c>
      <c r="AA14" s="2">
        <v>2</v>
      </c>
      <c r="AB14" s="2">
        <v>0</v>
      </c>
      <c r="AC14" s="2">
        <v>0</v>
      </c>
      <c r="AD14" s="2">
        <v>0</v>
      </c>
      <c r="AE14" s="136">
        <v>50.45</v>
      </c>
      <c r="AF14" s="3">
        <v>100</v>
      </c>
      <c r="AG14" s="3">
        <v>0</v>
      </c>
      <c r="AH14" s="3">
        <v>100</v>
      </c>
      <c r="AI14" s="3">
        <v>58.04</v>
      </c>
      <c r="AJ14" s="3">
        <v>32.14</v>
      </c>
      <c r="AK14" s="3">
        <v>6.25</v>
      </c>
      <c r="AL14" s="3">
        <v>0.89</v>
      </c>
      <c r="AM14" s="3">
        <v>2.68</v>
      </c>
      <c r="AN14" s="3">
        <v>1.65</v>
      </c>
      <c r="AO14" s="3">
        <v>100</v>
      </c>
      <c r="AP14" s="3">
        <v>0</v>
      </c>
      <c r="AQ14" s="3">
        <v>0</v>
      </c>
      <c r="AR14" s="3">
        <v>-7.54</v>
      </c>
      <c r="AS14" s="3">
        <v>14.11</v>
      </c>
      <c r="AT14" s="3">
        <v>-4.41</v>
      </c>
      <c r="AU14" s="3">
        <v>-1.57</v>
      </c>
      <c r="AV14" s="3">
        <v>-0.6</v>
      </c>
      <c r="AW14" s="2">
        <v>-1</v>
      </c>
      <c r="AX14" s="2">
        <v>1</v>
      </c>
      <c r="AY14" s="2">
        <v>0</v>
      </c>
      <c r="AZ14" s="2">
        <v>0</v>
      </c>
      <c r="BA14" s="2">
        <v>0</v>
      </c>
      <c r="BB14" s="2">
        <v>1</v>
      </c>
      <c r="BC14" s="2">
        <v>1</v>
      </c>
      <c r="BD14" s="3"/>
      <c r="BE14" s="2">
        <v>222</v>
      </c>
      <c r="BF14" s="3"/>
      <c r="BG14" s="2">
        <v>250</v>
      </c>
      <c r="BH14" s="2">
        <v>16</v>
      </c>
      <c r="BI14" s="2">
        <v>122</v>
      </c>
      <c r="BJ14" s="2">
        <v>16</v>
      </c>
      <c r="BK14" s="2">
        <v>0</v>
      </c>
      <c r="BL14" s="2">
        <v>122</v>
      </c>
      <c r="BM14" s="2">
        <v>80</v>
      </c>
      <c r="BN14" s="2">
        <v>22</v>
      </c>
      <c r="BO14" s="2">
        <v>13</v>
      </c>
      <c r="BP14" s="2">
        <v>3</v>
      </c>
      <c r="BQ14" s="2">
        <v>4</v>
      </c>
      <c r="BR14" s="2">
        <v>7</v>
      </c>
      <c r="BS14" s="2">
        <v>6</v>
      </c>
      <c r="BT14" s="2">
        <v>1</v>
      </c>
      <c r="BU14" s="2">
        <v>0</v>
      </c>
      <c r="BV14" s="2">
        <v>0</v>
      </c>
      <c r="BW14" s="2">
        <v>0</v>
      </c>
      <c r="BX14" s="3">
        <v>48.8</v>
      </c>
      <c r="BY14" s="3"/>
      <c r="BZ14" s="3">
        <v>0</v>
      </c>
      <c r="CA14" s="3">
        <v>100</v>
      </c>
      <c r="CB14" s="3">
        <v>65.569999999999993</v>
      </c>
      <c r="CC14" s="3">
        <v>18.03</v>
      </c>
      <c r="CD14" s="3">
        <v>10.66</v>
      </c>
      <c r="CE14" s="3">
        <v>2.46</v>
      </c>
      <c r="CF14" s="3">
        <v>3.28</v>
      </c>
      <c r="CG14" s="140">
        <v>44220</v>
      </c>
      <c r="CH14" s="2" t="s">
        <v>79</v>
      </c>
      <c r="CI14" s="141" t="s">
        <v>80</v>
      </c>
      <c r="CJ14" s="142"/>
    </row>
    <row r="15" spans="1:88" x14ac:dyDescent="0.2">
      <c r="A15" s="139" t="s">
        <v>77</v>
      </c>
      <c r="B15" s="139" t="s">
        <v>78</v>
      </c>
      <c r="C15" s="2">
        <v>471</v>
      </c>
      <c r="D15" s="2">
        <v>114</v>
      </c>
      <c r="E15" s="2">
        <v>264</v>
      </c>
      <c r="F15" s="2">
        <v>110</v>
      </c>
      <c r="G15" s="2">
        <v>1</v>
      </c>
      <c r="H15" s="2">
        <v>263</v>
      </c>
      <c r="I15" s="2">
        <v>142</v>
      </c>
      <c r="J15" s="2">
        <v>92</v>
      </c>
      <c r="K15" s="2">
        <v>7</v>
      </c>
      <c r="L15" s="2">
        <v>13</v>
      </c>
      <c r="M15" s="2">
        <v>9</v>
      </c>
      <c r="N15" s="2">
        <v>9</v>
      </c>
      <c r="O15" s="2">
        <v>6</v>
      </c>
      <c r="P15" s="2">
        <v>3</v>
      </c>
      <c r="Q15" s="2">
        <v>0</v>
      </c>
      <c r="R15" s="2">
        <v>0</v>
      </c>
      <c r="S15" s="135">
        <v>0</v>
      </c>
      <c r="T15" s="2" t="s">
        <v>37</v>
      </c>
      <c r="U15" s="2"/>
      <c r="V15" s="2"/>
      <c r="W15" s="2"/>
      <c r="X15" s="2"/>
      <c r="Y15" s="2"/>
      <c r="Z15" s="2">
        <v>6</v>
      </c>
      <c r="AA15" s="2">
        <v>3</v>
      </c>
      <c r="AB15" s="2">
        <v>0</v>
      </c>
      <c r="AC15" s="2">
        <v>0</v>
      </c>
      <c r="AD15" s="2">
        <v>0</v>
      </c>
      <c r="AE15" s="136">
        <v>56.05</v>
      </c>
      <c r="AF15" s="3">
        <v>96.49</v>
      </c>
      <c r="AG15" s="3">
        <v>0.38</v>
      </c>
      <c r="AH15" s="3">
        <v>99.62</v>
      </c>
      <c r="AI15" s="3">
        <v>53.99</v>
      </c>
      <c r="AJ15" s="3">
        <v>34.979999999999997</v>
      </c>
      <c r="AK15" s="3">
        <v>2.66</v>
      </c>
      <c r="AL15" s="3">
        <v>4.9400000000000004</v>
      </c>
      <c r="AM15" s="3">
        <v>3.42</v>
      </c>
      <c r="AN15" s="3">
        <v>-4.57</v>
      </c>
      <c r="AO15" s="3">
        <v>96.49</v>
      </c>
      <c r="AP15" s="3">
        <v>-2.0299999999999998</v>
      </c>
      <c r="AQ15" s="3">
        <v>2.0299999999999998</v>
      </c>
      <c r="AR15" s="3">
        <v>-0.23</v>
      </c>
      <c r="AS15" s="3">
        <v>8.57</v>
      </c>
      <c r="AT15" s="3">
        <v>-9.66</v>
      </c>
      <c r="AU15" s="3">
        <v>0.01</v>
      </c>
      <c r="AV15" s="3">
        <v>1.31</v>
      </c>
      <c r="AW15" s="2">
        <v>0</v>
      </c>
      <c r="AX15" s="2">
        <v>1</v>
      </c>
      <c r="AY15" s="2">
        <v>-1</v>
      </c>
      <c r="AZ15" s="2">
        <v>0</v>
      </c>
      <c r="BA15" s="2">
        <v>0</v>
      </c>
      <c r="BB15" s="2">
        <v>1</v>
      </c>
      <c r="BC15" s="2">
        <v>1</v>
      </c>
      <c r="BD15" s="3"/>
      <c r="BE15" s="2">
        <v>471</v>
      </c>
      <c r="BF15" s="3"/>
      <c r="BG15" s="2">
        <v>480</v>
      </c>
      <c r="BH15" s="2">
        <v>19</v>
      </c>
      <c r="BI15" s="2">
        <v>291</v>
      </c>
      <c r="BJ15" s="2">
        <v>16</v>
      </c>
      <c r="BK15" s="2">
        <v>7</v>
      </c>
      <c r="BL15" s="2">
        <v>284</v>
      </c>
      <c r="BM15" s="2">
        <v>154</v>
      </c>
      <c r="BN15" s="2">
        <v>75</v>
      </c>
      <c r="BO15" s="2">
        <v>35</v>
      </c>
      <c r="BP15" s="2">
        <v>14</v>
      </c>
      <c r="BQ15" s="2">
        <v>6</v>
      </c>
      <c r="BR15" s="2">
        <v>9</v>
      </c>
      <c r="BS15" s="2">
        <v>6</v>
      </c>
      <c r="BT15" s="2">
        <v>2</v>
      </c>
      <c r="BU15" s="2">
        <v>1</v>
      </c>
      <c r="BV15" s="2">
        <v>0</v>
      </c>
      <c r="BW15" s="2">
        <v>0</v>
      </c>
      <c r="BX15" s="3">
        <v>60.63</v>
      </c>
      <c r="BY15" s="3"/>
      <c r="BZ15" s="3">
        <v>2.41</v>
      </c>
      <c r="CA15" s="3">
        <v>97.59</v>
      </c>
      <c r="CB15" s="3">
        <v>54.23</v>
      </c>
      <c r="CC15" s="3">
        <v>26.41</v>
      </c>
      <c r="CD15" s="3">
        <v>12.32</v>
      </c>
      <c r="CE15" s="3">
        <v>4.93</v>
      </c>
      <c r="CF15" s="3">
        <v>2.11</v>
      </c>
      <c r="CG15" s="140">
        <v>44220</v>
      </c>
      <c r="CH15" s="2" t="s">
        <v>79</v>
      </c>
      <c r="CI15" s="141" t="s">
        <v>80</v>
      </c>
      <c r="CJ15" s="142"/>
    </row>
    <row r="16" spans="1:88" x14ac:dyDescent="0.2">
      <c r="CG16" s="140"/>
      <c r="CH16" s="2"/>
      <c r="CI16" s="141"/>
      <c r="CJ16" s="142"/>
    </row>
    <row r="17" spans="25:88" x14ac:dyDescent="0.2">
      <c r="CG17" s="140"/>
      <c r="CH17" s="2"/>
      <c r="CI17" s="141"/>
      <c r="CJ17" s="142"/>
    </row>
    <row r="18" spans="25:88" x14ac:dyDescent="0.2">
      <c r="CG18" s="140"/>
      <c r="CH18" s="2"/>
      <c r="CI18" s="141"/>
      <c r="CJ18" s="142"/>
    </row>
    <row r="19" spans="25:88" x14ac:dyDescent="0.2">
      <c r="CG19" s="140"/>
      <c r="CH19" s="2"/>
      <c r="CI19" s="141"/>
      <c r="CJ19" s="142"/>
    </row>
    <row r="20" spans="25:88" x14ac:dyDescent="0.2">
      <c r="CG20" s="140"/>
      <c r="CH20" s="2"/>
      <c r="CI20" s="141"/>
      <c r="CJ20" s="142"/>
    </row>
    <row r="21" spans="25:88" x14ac:dyDescent="0.2">
      <c r="CG21" s="140"/>
      <c r="CH21" s="2"/>
      <c r="CI21" s="141"/>
      <c r="CJ21" s="142"/>
    </row>
    <row r="22" spans="25:88" x14ac:dyDescent="0.2">
      <c r="Y22"/>
      <c r="AE22"/>
      <c r="CG22" s="140"/>
      <c r="CH22" s="2"/>
      <c r="CI22" s="141"/>
      <c r="CJ22" s="142"/>
    </row>
    <row r="23" spans="25:88" x14ac:dyDescent="0.2">
      <c r="Y23"/>
      <c r="AE23"/>
      <c r="CG23" s="140"/>
      <c r="CH23" s="2"/>
      <c r="CI23" s="141"/>
      <c r="CJ23" s="142"/>
    </row>
    <row r="24" spans="25:88" x14ac:dyDescent="0.2">
      <c r="Y24"/>
      <c r="AE24"/>
      <c r="CG24" s="140"/>
      <c r="CH24" s="2"/>
      <c r="CI24" s="141"/>
      <c r="CJ24" s="142"/>
    </row>
    <row r="25" spans="25:88" x14ac:dyDescent="0.2">
      <c r="Y25"/>
      <c r="AE25"/>
      <c r="CG25" s="140"/>
      <c r="CH25" s="2"/>
      <c r="CI25" s="141"/>
      <c r="CJ25" s="142"/>
    </row>
    <row r="26" spans="25:88" x14ac:dyDescent="0.2">
      <c r="Y26"/>
      <c r="AE26"/>
      <c r="CG26" s="140"/>
      <c r="CH26" s="2"/>
      <c r="CI26" s="141"/>
      <c r="CJ26" s="142"/>
    </row>
    <row r="27" spans="25:88" x14ac:dyDescent="0.2">
      <c r="Y27"/>
      <c r="AE27"/>
      <c r="CG27" s="140"/>
      <c r="CH27" s="2"/>
      <c r="CI27" s="141"/>
      <c r="CJ27" s="142"/>
    </row>
    <row r="28" spans="25:88" x14ac:dyDescent="0.2">
      <c r="Y28"/>
      <c r="AE28"/>
      <c r="CG28" s="140"/>
      <c r="CH28" s="2"/>
      <c r="CI28" s="141"/>
      <c r="CJ28" s="142"/>
    </row>
    <row r="29" spans="25:88" x14ac:dyDescent="0.2">
      <c r="Y29"/>
      <c r="AE29"/>
      <c r="CG29" s="140"/>
      <c r="CH29" s="2"/>
      <c r="CI29" s="141"/>
      <c r="CJ29" s="142"/>
    </row>
    <row r="30" spans="25:88" x14ac:dyDescent="0.2">
      <c r="Y30"/>
      <c r="AE30"/>
      <c r="CG30" s="140"/>
      <c r="CH30" s="2"/>
      <c r="CI30" s="141"/>
      <c r="CJ30" s="142"/>
    </row>
    <row r="31" spans="25:88" x14ac:dyDescent="0.2">
      <c r="Y31"/>
      <c r="AE31"/>
      <c r="CG31" s="140"/>
      <c r="CH31" s="2"/>
      <c r="CI31" s="141"/>
      <c r="CJ31" s="142"/>
    </row>
    <row r="32" spans="25:88" x14ac:dyDescent="0.2">
      <c r="Y32"/>
      <c r="AE32"/>
    </row>
    <row r="33" spans="25:31" x14ac:dyDescent="0.2">
      <c r="Y33"/>
      <c r="AE33"/>
    </row>
    <row r="34" spans="25:31" x14ac:dyDescent="0.2">
      <c r="Y34"/>
      <c r="AE34"/>
    </row>
    <row r="35" spans="25:31" x14ac:dyDescent="0.2">
      <c r="Y35"/>
      <c r="AE35"/>
    </row>
    <row r="36" spans="25:31" x14ac:dyDescent="0.2">
      <c r="Y36"/>
      <c r="AE36"/>
    </row>
    <row r="37" spans="25:31" x14ac:dyDescent="0.2">
      <c r="Y37"/>
      <c r="AE37"/>
    </row>
    <row r="38" spans="25:31" x14ac:dyDescent="0.2">
      <c r="Y38"/>
      <c r="AE38"/>
    </row>
    <row r="39" spans="25:31" x14ac:dyDescent="0.2">
      <c r="Y39"/>
      <c r="AE39"/>
    </row>
    <row r="40" spans="25:31" x14ac:dyDescent="0.2">
      <c r="Y40"/>
      <c r="AE40"/>
    </row>
    <row r="41" spans="25:31" x14ac:dyDescent="0.2">
      <c r="Y41"/>
      <c r="AE41"/>
    </row>
    <row r="42" spans="25:31" x14ac:dyDescent="0.2">
      <c r="Y42"/>
      <c r="AE42"/>
    </row>
    <row r="43" spans="25:31" x14ac:dyDescent="0.2">
      <c r="Y43"/>
      <c r="AE43"/>
    </row>
    <row r="44" spans="25:31" x14ac:dyDescent="0.2">
      <c r="Y44"/>
      <c r="AE44"/>
    </row>
    <row r="45" spans="25:31" x14ac:dyDescent="0.2">
      <c r="Y45"/>
      <c r="AE45"/>
    </row>
    <row r="46" spans="25:31" x14ac:dyDescent="0.2">
      <c r="Y46"/>
      <c r="AE46"/>
    </row>
    <row r="47" spans="25:31" x14ac:dyDescent="0.2">
      <c r="Y47"/>
      <c r="AE47"/>
    </row>
    <row r="48" spans="25:31" x14ac:dyDescent="0.2">
      <c r="Y48"/>
      <c r="AE48"/>
    </row>
    <row r="49" spans="25:31" x14ac:dyDescent="0.2">
      <c r="Y49"/>
      <c r="AE49"/>
    </row>
    <row r="50" spans="25:31" x14ac:dyDescent="0.2">
      <c r="Y50"/>
      <c r="AE50"/>
    </row>
    <row r="51" spans="25:31" x14ac:dyDescent="0.2">
      <c r="Y51"/>
      <c r="AE51"/>
    </row>
    <row r="52" spans="25:31" x14ac:dyDescent="0.2">
      <c r="Y52"/>
      <c r="AE52"/>
    </row>
    <row r="53" spans="25:31" x14ac:dyDescent="0.2">
      <c r="Y53"/>
      <c r="AE53"/>
    </row>
    <row r="54" spans="25:31" x14ac:dyDescent="0.2">
      <c r="Y54"/>
      <c r="AE54"/>
    </row>
    <row r="55" spans="25:31" x14ac:dyDescent="0.2">
      <c r="Y55"/>
      <c r="AE55"/>
    </row>
    <row r="56" spans="25:31" x14ac:dyDescent="0.2">
      <c r="Y56"/>
      <c r="AE56"/>
    </row>
    <row r="57" spans="25:31" x14ac:dyDescent="0.2">
      <c r="Y57"/>
      <c r="AE57"/>
    </row>
    <row r="58" spans="25:31" x14ac:dyDescent="0.2">
      <c r="Y58"/>
      <c r="AE58"/>
    </row>
    <row r="59" spans="25:31" x14ac:dyDescent="0.2">
      <c r="Y59"/>
      <c r="AE59"/>
    </row>
    <row r="60" spans="25:31" x14ac:dyDescent="0.2">
      <c r="Y60"/>
      <c r="AE60"/>
    </row>
  </sheetData>
  <mergeCells count="20">
    <mergeCell ref="A2:B2"/>
    <mergeCell ref="C2:D2"/>
    <mergeCell ref="E2:M2"/>
    <mergeCell ref="N2:S2"/>
    <mergeCell ref="T2:Y2"/>
    <mergeCell ref="CG1:CJ1"/>
    <mergeCell ref="CB2:CF2"/>
    <mergeCell ref="Z2:AD2"/>
    <mergeCell ref="AE2:AH2"/>
    <mergeCell ref="AI2:AM2"/>
    <mergeCell ref="AN2:AQ2"/>
    <mergeCell ref="AR2:AV2"/>
    <mergeCell ref="AW2:BA2"/>
    <mergeCell ref="BB2:BF2"/>
    <mergeCell ref="BG2:BL2"/>
    <mergeCell ref="BM2:BQ2"/>
    <mergeCell ref="BR2:BW2"/>
    <mergeCell ref="BX2:CA2"/>
    <mergeCell ref="C1:BF1"/>
    <mergeCell ref="BG1:CF1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Stimmen und Mandate</vt:lpstr>
      <vt:lpstr>Stimmanteile und Veränderung</vt:lpstr>
      <vt:lpstr>Ergebnis letzte Wahl</vt:lpstr>
      <vt:lpstr>ErgebnisseGesamt</vt:lpstr>
      <vt:lpstr>'Ergebnis letzte Wahl'!Drucktitel</vt:lpstr>
      <vt:lpstr>'Stimmanteile und Veränderung'!Drucktitel</vt:lpstr>
      <vt:lpstr>'Stimmen und Mandate'!Drucktitel</vt:lpstr>
    </vt:vector>
  </TitlesOfParts>
  <Company>Landwirtschaftskammer OÖ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pucheve</dc:creator>
  <cp:lastModifiedBy>Mayr Michael</cp:lastModifiedBy>
  <cp:lastPrinted>2021-01-20T10:13:59Z</cp:lastPrinted>
  <dcterms:created xsi:type="dcterms:W3CDTF">2002-12-18T09:00:37Z</dcterms:created>
  <dcterms:modified xsi:type="dcterms:W3CDTF">2021-02-02T14:45:12Z</dcterms:modified>
</cp:coreProperties>
</file>